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vanwardconsulting.sharepoint.com/sites/VanwardAdmin465/Shared Documents/File Share/Clients/Council of State Administrators of Voc Rehab/CSAVR Spring 2025/"/>
    </mc:Choice>
  </mc:AlternateContent>
  <xr:revisionPtr revIDLastSave="20" documentId="8_{3F7AAB6B-525C-41AF-887E-73376D1699F6}" xr6:coauthVersionLast="47" xr6:coauthVersionMax="47" xr10:uidLastSave="{984FA902-02FA-4981-B0FC-9982214EECE7}"/>
  <bookViews>
    <workbookView xWindow="-108" yWindow="-108" windowWidth="23256" windowHeight="12456" activeTab="2" xr2:uid="{FEFCE173-1587-48B7-A4BA-643BDCDAA218}"/>
  </bookViews>
  <sheets>
    <sheet name="Desk Check" sheetId="6" r:id="rId1"/>
    <sheet name="Calculations" sheetId="7" r:id="rId2"/>
    <sheet name="Q&amp;A" sheetId="3" r:id="rId3"/>
    <sheet name="Policy &amp; Process Compliance" sheetId="8" r:id="rId4"/>
    <sheet name="Rating Calculator" sheetId="2" r:id="rId5"/>
    <sheet name="Review Process" sheetId="4" r:id="rId6"/>
    <sheet name="BSBP Policy" sheetId="1" r:id="rId7"/>
    <sheet name="Codes" sheetId="5" r:id="rId8"/>
  </sheets>
  <definedNames>
    <definedName name="_xlnm._FilterDatabase" localSheetId="3" hidden="1">'Policy &amp; Process Compliance'!$A$1:$F$28</definedName>
    <definedName name="_xlnm._FilterDatabase" localSheetId="2" hidden="1">'Q&amp;A'!$A$1:$E$57</definedName>
    <definedName name="Policy_Requirements" localSheetId="0">'Desk Check'!$A$2:$A$12</definedName>
    <definedName name="Policy_Requirements" localSheetId="4">'Rating Calculator'!$A$2:$A$12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6" l="1"/>
  <c r="E7" i="7" l="1"/>
  <c r="E5" i="7"/>
  <c r="E4" i="7"/>
  <c r="E2" i="7"/>
  <c r="E3" i="7"/>
  <c r="B3" i="7" l="1"/>
  <c r="B4" i="7" s="1"/>
  <c r="B5" i="7" s="1"/>
  <c r="E6" i="2"/>
  <c r="C48" i="6"/>
  <c r="C49" i="6"/>
  <c r="C50" i="6"/>
  <c r="E3" i="6"/>
  <c r="E4" i="6"/>
  <c r="E5" i="6"/>
  <c r="E6" i="6"/>
  <c r="E7" i="6"/>
  <c r="E8" i="6"/>
  <c r="E9" i="6"/>
  <c r="E10" i="6"/>
  <c r="E11" i="6"/>
  <c r="C12" i="6"/>
  <c r="D12" i="6"/>
  <c r="E14" i="6"/>
  <c r="E15" i="6"/>
  <c r="E16" i="6"/>
  <c r="E17" i="6"/>
  <c r="E18" i="6"/>
  <c r="E19" i="6"/>
  <c r="E20" i="6"/>
  <c r="E21" i="6"/>
  <c r="E22" i="6"/>
  <c r="C23" i="6"/>
  <c r="D23" i="6"/>
  <c r="E23" i="6"/>
  <c r="D48" i="6" s="1"/>
  <c r="E25" i="6"/>
  <c r="E26" i="6"/>
  <c r="E27" i="6"/>
  <c r="E28" i="6"/>
  <c r="E29" i="6"/>
  <c r="E30" i="6"/>
  <c r="E31" i="6"/>
  <c r="E32" i="6"/>
  <c r="E33" i="6"/>
  <c r="C34" i="6"/>
  <c r="D34" i="6"/>
  <c r="E34" i="6"/>
  <c r="D49" i="6" s="1"/>
  <c r="E36" i="6"/>
  <c r="E44" i="6" s="1"/>
  <c r="D50" i="6" s="1"/>
  <c r="E37" i="6"/>
  <c r="E38" i="6"/>
  <c r="E39" i="6"/>
  <c r="E40" i="6"/>
  <c r="E41" i="6"/>
  <c r="E42" i="6"/>
  <c r="E43" i="6"/>
  <c r="C44" i="6"/>
  <c r="D44" i="6"/>
  <c r="E57" i="3"/>
  <c r="E32" i="3"/>
  <c r="E31" i="3"/>
  <c r="E30" i="3"/>
  <c r="E29" i="3"/>
  <c r="E28" i="3"/>
  <c r="E27" i="3"/>
  <c r="E19" i="3"/>
  <c r="E18" i="3"/>
  <c r="E9" i="3"/>
  <c r="E8" i="3"/>
  <c r="E56" i="3"/>
  <c r="E55" i="3"/>
  <c r="E51" i="3"/>
  <c r="E50" i="3"/>
  <c r="E49" i="3"/>
  <c r="E43" i="3"/>
  <c r="E42" i="3"/>
  <c r="E41" i="3"/>
  <c r="E40" i="3"/>
  <c r="E39" i="3"/>
  <c r="E37" i="3"/>
  <c r="E36" i="3"/>
  <c r="E26" i="3"/>
  <c r="E25" i="3"/>
  <c r="E24" i="3"/>
  <c r="E23" i="3"/>
  <c r="E17" i="3"/>
  <c r="E16" i="3"/>
  <c r="E15" i="3"/>
  <c r="E14" i="3"/>
  <c r="E13" i="3"/>
  <c r="E12" i="3"/>
  <c r="E11" i="3"/>
  <c r="E10" i="3"/>
  <c r="E7" i="3"/>
  <c r="E5" i="3"/>
  <c r="E3" i="3"/>
  <c r="E2" i="3"/>
  <c r="C50" i="2"/>
  <c r="C48" i="2"/>
  <c r="C49" i="2"/>
  <c r="E43" i="2"/>
  <c r="E42" i="2"/>
  <c r="E40" i="2"/>
  <c r="E39" i="2"/>
  <c r="E36" i="2"/>
  <c r="E41" i="2"/>
  <c r="E38" i="2"/>
  <c r="E37" i="2"/>
  <c r="E33" i="2"/>
  <c r="E32" i="2"/>
  <c r="E27" i="2"/>
  <c r="E31" i="2"/>
  <c r="E26" i="2"/>
  <c r="E30" i="2"/>
  <c r="E29" i="2"/>
  <c r="E28" i="2"/>
  <c r="E25" i="2"/>
  <c r="E22" i="2"/>
  <c r="E21" i="2"/>
  <c r="E20" i="2"/>
  <c r="E19" i="2"/>
  <c r="E18" i="2"/>
  <c r="E17" i="2"/>
  <c r="E16" i="2"/>
  <c r="E15" i="2"/>
  <c r="E14" i="2"/>
  <c r="E8" i="2"/>
  <c r="E7" i="2"/>
  <c r="E11" i="2"/>
  <c r="E4" i="2"/>
  <c r="E3" i="2"/>
  <c r="E10" i="2"/>
  <c r="E5" i="2"/>
  <c r="E9" i="2"/>
  <c r="D44" i="2"/>
  <c r="D34" i="2"/>
  <c r="D23" i="2"/>
  <c r="D12" i="2"/>
  <c r="C44" i="2"/>
  <c r="C34" i="2"/>
  <c r="C23" i="2"/>
  <c r="C12" i="2"/>
  <c r="B7" i="7" l="1"/>
  <c r="E12" i="6"/>
  <c r="D47" i="6" s="1"/>
  <c r="E23" i="2"/>
  <c r="D48" i="2" s="1"/>
  <c r="E44" i="2"/>
  <c r="D50" i="2" s="1"/>
  <c r="E34" i="2"/>
  <c r="D49" i="2" s="1"/>
  <c r="E12" i="2"/>
  <c r="D47" i="2" s="1"/>
  <c r="E52" i="2" l="1"/>
</calcChain>
</file>

<file path=xl/sharedStrings.xml><?xml version="1.0" encoding="utf-8"?>
<sst xmlns="http://schemas.openxmlformats.org/spreadsheetml/2006/main" count="662" uniqueCount="368">
  <si>
    <t xml:space="preserve">SELF-EMPLOYMENT/SMALL BUSINESS </t>
  </si>
  <si>
    <t xml:space="preserve">600   INTRODUCTION </t>
  </si>
  <si>
    <r>
      <t>This policy will outline the establishment of self-employment or a small business as an employment outcome in which the customer works for profit in a business the customer owns, operates, and manages. The purpose of the business must be to generate income to achieve economic self</t>
    </r>
    <r>
      <rPr>
        <b/>
        <sz val="10"/>
        <color theme="1"/>
        <rFont val="Verdana"/>
        <family val="2"/>
      </rPr>
      <t>-</t>
    </r>
    <r>
      <rPr>
        <b/>
        <sz val="13.5"/>
        <color theme="1"/>
        <rFont val="Arial"/>
        <family val="2"/>
      </rPr>
      <t xml:space="preserve">sufficiency or to significantly augment non-wage income such as SSDI, or SSI benefits. Income and expenses must be reported for tax purposes. Customers who choose to pursue self-employment or small business as an employment outcome should take into consideration their strengths, resources, priorities, concerns, abilities, capabilities, and interests. The Bureau Small Business Consultant will work in tandem with the counselor and customer to assist in the development of the Small business plan and implementation. </t>
    </r>
  </si>
  <si>
    <t xml:space="preserve">601A SELF-EMPLOYMENT </t>
  </si>
  <si>
    <t xml:space="preserve">Creating one's own earnings and opportunities in the form of a business, contract work, or freelance activities, characterized by minimal costs and no employees. </t>
  </si>
  <si>
    <t xml:space="preserve">601B   SMALL BUSINESS </t>
  </si>
  <si>
    <t xml:space="preserve">An independently owned and operated company with one or more employees. See Appendix A for types of business organization (Sole Proprietorship, Corporation, S Corporation, general or limited partnerships, Limited Liability Company). </t>
  </si>
  <si>
    <t xml:space="preserve">601C SUPPORTED SELF-EMPLOYMENT / MICROENTERPRISE </t>
  </si>
  <si>
    <t xml:space="preserve">A business owned by a customer with a significant disability who receives support and ongoing assistance in the operational aspects of the business. Ongoing supports are not time limited and may continue for the life of the </t>
  </si>
  <si>
    <t xml:space="preserve">business. These customers must be eligible for supported employment services. </t>
  </si>
  <si>
    <t xml:space="preserve">All self-employment and small business customers are required to complete the Hadley Institute for the Blind and Visually Impaired Small Business Course as a prerequisite for support from the Bureau. The Micro enterprise customers are waived from this requirement. </t>
  </si>
  <si>
    <t xml:space="preserve">601D   SELF-EMPLOYMENT ACTIVITIES THE BUREAU DOES NOT SUPPORT </t>
  </si>
  <si>
    <r>
      <t>·</t>
    </r>
    <r>
      <rPr>
        <sz val="7"/>
        <color theme="1"/>
        <rFont val="Times New Roman"/>
        <family val="1"/>
      </rPr>
      <t xml:space="preserve"> </t>
    </r>
    <r>
      <rPr>
        <sz val="12"/>
        <color theme="1"/>
        <rFont val="Times New Roman"/>
        <family val="1"/>
      </rPr>
      <t> </t>
    </r>
    <r>
      <rPr>
        <b/>
        <sz val="13"/>
        <color theme="1"/>
        <rFont val="Arial"/>
        <family val="2"/>
      </rPr>
      <t>Hobbies or similar activities that are NOT income-producing at the level required for self</t>
    </r>
    <r>
      <rPr>
        <b/>
        <sz val="10"/>
        <color theme="1"/>
        <rFont val="Verdana"/>
        <family val="2"/>
      </rPr>
      <t>-</t>
    </r>
    <r>
      <rPr>
        <b/>
        <sz val="13"/>
        <color theme="1"/>
        <rFont val="Arial"/>
        <family val="2"/>
      </rPr>
      <t xml:space="preserve">sufficiency. </t>
    </r>
  </si>
  <si>
    <r>
      <t>·</t>
    </r>
    <r>
      <rPr>
        <sz val="7"/>
        <color theme="1"/>
        <rFont val="Times New Roman"/>
        <family val="1"/>
      </rPr>
      <t xml:space="preserve"> </t>
    </r>
    <r>
      <rPr>
        <sz val="12"/>
        <color theme="1"/>
        <rFont val="Times New Roman"/>
        <family val="1"/>
      </rPr>
      <t> </t>
    </r>
    <r>
      <rPr>
        <b/>
        <sz val="13"/>
        <color theme="1"/>
        <rFont val="Arial"/>
        <family val="2"/>
      </rPr>
      <t xml:space="preserve">Business ventures that are speculative in nature or considered high-risk by the underlying Better Business Bureau (or a similar organization.) Examples of this might include: multi-level marketing, investment schemes, stocks, etc. </t>
    </r>
  </si>
  <si>
    <r>
      <t>·</t>
    </r>
    <r>
      <rPr>
        <sz val="7"/>
        <color theme="1"/>
        <rFont val="Times New Roman"/>
        <family val="1"/>
      </rPr>
      <t xml:space="preserve"> </t>
    </r>
    <r>
      <rPr>
        <sz val="12"/>
        <color theme="1"/>
        <rFont val="Times New Roman"/>
        <family val="1"/>
      </rPr>
      <t> </t>
    </r>
    <r>
      <rPr>
        <b/>
        <sz val="13"/>
        <color theme="1"/>
        <rFont val="Arial"/>
        <family val="2"/>
      </rPr>
      <t xml:space="preserve">Purchase of real estate, real estate improvements, including leasehold improvements. </t>
    </r>
  </si>
  <si>
    <r>
      <t>·</t>
    </r>
    <r>
      <rPr>
        <sz val="7"/>
        <color theme="1"/>
        <rFont val="Times New Roman"/>
        <family val="1"/>
      </rPr>
      <t xml:space="preserve"> </t>
    </r>
    <r>
      <rPr>
        <sz val="12"/>
        <color theme="1"/>
        <rFont val="Times New Roman"/>
        <family val="1"/>
      </rPr>
      <t> </t>
    </r>
    <r>
      <rPr>
        <b/>
        <sz val="13"/>
        <color theme="1"/>
        <rFont val="Arial"/>
        <family val="2"/>
      </rPr>
      <t xml:space="preserve">Non-profit 501(C) 3 or similar businesses cannot be supported due to the Bureau VR funds are used to assist For-Profit making ventures. </t>
    </r>
  </si>
  <si>
    <r>
      <t>·</t>
    </r>
    <r>
      <rPr>
        <sz val="7"/>
        <color theme="1"/>
        <rFont val="Times New Roman"/>
        <family val="1"/>
      </rPr>
      <t xml:space="preserve"> </t>
    </r>
    <r>
      <rPr>
        <sz val="12"/>
        <color theme="1"/>
        <rFont val="Times New Roman"/>
        <family val="1"/>
      </rPr>
      <t> </t>
    </r>
    <r>
      <rPr>
        <b/>
        <sz val="13"/>
        <color theme="1"/>
        <rFont val="Arial"/>
        <family val="2"/>
      </rPr>
      <t xml:space="preserve">Businesses that may be determined to be inconsistent with community standards such as: alcohol, tobacco, firearms, drugs, or drug paraphernalia. </t>
    </r>
  </si>
  <si>
    <t xml:space="preserve">602 FINANCIAL PARTICIPATION </t>
  </si>
  <si>
    <r>
      <t xml:space="preserve">Customers pursuing self-employment will be encouraged to participate in the startup capitalization of the </t>
    </r>
    <r>
      <rPr>
        <b/>
        <sz val="13"/>
        <color theme="1"/>
        <rFont val="Arial"/>
        <family val="2"/>
      </rPr>
      <t xml:space="preserve">business, as the Bureau should not be the sole source of startup capitalization. Financial assistance is only approved for goods and services as outlined in an approved business plan and must be detailed in the Bureau customer's IPE and approved by both the customer (or guardian), and the Bureau counselor. No goods or services can be provided that violate state or federal law. </t>
    </r>
  </si>
  <si>
    <t xml:space="preserve">Suggested participation by the Bureau and participant, in accordance with the business startup capitalization noted in the Business Plan, is as follows: </t>
  </si>
  <si>
    <t xml:space="preserve">*Bureau Financial Assistance   Customer Participation </t>
  </si>
  <si>
    <t xml:space="preserve">Up to $2500   10% </t>
  </si>
  <si>
    <t xml:space="preserve">$2501 to $5000   15% </t>
  </si>
  <si>
    <t xml:space="preserve">$5001 to $10,000   20% </t>
  </si>
  <si>
    <t xml:space="preserve">$10,001 and above   25% </t>
  </si>
  <si>
    <t xml:space="preserve">Customer will provide written documentation in regard to investment of funds from micro-loans, commercial and customer loans, loans from family, forgivable loans, grants from any source, personal savings, income, funds from PASS plans, and/or equipment and inventory necessary for the business operation. If the customer is using equipment and inventory to satisfy their customer participation, they must provide proof of purchase or documentation regarding the fair market value of the equipment and/or inventory. </t>
  </si>
  <si>
    <t xml:space="preserve">603 COMPARABLE SERVICES AND BENEFITS </t>
  </si>
  <si>
    <t xml:space="preserve">Comparable services and benefits refer to any appropriate service, financial benefit, or assistance available to a customer of a program other than VR to meet, in whole or in part, the cost of VR services. For the purposes of this definition, comparable benefits do not include Social Security benefits such as Social Security Disability Insurance (SSDI) or Supplemental Security Income (SSI). </t>
  </si>
  <si>
    <t xml:space="preserve">Financial participation by the customer will not be required for the Bureau investment in: </t>
  </si>
  <si>
    <r>
      <t>·</t>
    </r>
    <r>
      <rPr>
        <sz val="7"/>
        <color theme="1"/>
        <rFont val="Times New Roman"/>
        <family val="1"/>
      </rPr>
      <t xml:space="preserve"> </t>
    </r>
    <r>
      <rPr>
        <sz val="12"/>
        <color theme="1"/>
        <rFont val="Times New Roman"/>
        <family val="1"/>
      </rPr>
      <t> </t>
    </r>
    <r>
      <rPr>
        <b/>
        <sz val="13"/>
        <color theme="1"/>
        <rFont val="Arial"/>
        <family val="2"/>
      </rPr>
      <t xml:space="preserve">Training, consultation, and technical assistance related to the proposed business. </t>
    </r>
  </si>
  <si>
    <r>
      <t>·</t>
    </r>
    <r>
      <rPr>
        <sz val="7"/>
        <color theme="1"/>
        <rFont val="Times New Roman"/>
        <family val="1"/>
      </rPr>
      <t xml:space="preserve"> </t>
    </r>
    <r>
      <rPr>
        <sz val="12"/>
        <color theme="1"/>
        <rFont val="Times New Roman"/>
        <family val="1"/>
      </rPr>
      <t> </t>
    </r>
    <r>
      <rPr>
        <b/>
        <sz val="13"/>
        <color theme="1"/>
        <rFont val="Arial"/>
        <family val="2"/>
      </rPr>
      <t xml:space="preserve">Accommodations necessitated by the customer's disability and any training required to use the accommodations. </t>
    </r>
  </si>
  <si>
    <r>
      <t>·</t>
    </r>
    <r>
      <rPr>
        <sz val="7"/>
        <color theme="1"/>
        <rFont val="Times New Roman"/>
        <family val="1"/>
      </rPr>
      <t xml:space="preserve"> </t>
    </r>
    <r>
      <rPr>
        <sz val="12"/>
        <color theme="1"/>
        <rFont val="Times New Roman"/>
        <family val="1"/>
      </rPr>
      <t> </t>
    </r>
    <r>
      <rPr>
        <b/>
        <sz val="13"/>
        <color theme="1"/>
        <rFont val="Arial"/>
        <family val="2"/>
      </rPr>
      <t xml:space="preserve">Any vocational rehabilitation service if the customer in need of the service has been determined eligible for Social Security benefits under Titles II or XVI of the Social Security Act (34 CFR 361.54(b)(3)(ii)). </t>
    </r>
  </si>
  <si>
    <t xml:space="preserve">604 LIMITATIONS AND RESTRICTIONS </t>
  </si>
  <si>
    <t xml:space="preserve">Financial assistance for business startup capitalization does not include: </t>
  </si>
  <si>
    <r>
      <t>1.</t>
    </r>
    <r>
      <rPr>
        <sz val="7"/>
        <color theme="1"/>
        <rFont val="Times New Roman"/>
        <family val="1"/>
      </rPr>
      <t xml:space="preserve">             </t>
    </r>
    <r>
      <rPr>
        <b/>
        <sz val="13"/>
        <color theme="1"/>
        <rFont val="Arial"/>
        <family val="2"/>
      </rPr>
      <t xml:space="preserve">Funding for speculative real estate development. </t>
    </r>
  </si>
  <si>
    <r>
      <t>2.</t>
    </r>
    <r>
      <rPr>
        <sz val="7"/>
        <color theme="1"/>
        <rFont val="Times New Roman"/>
        <family val="1"/>
      </rPr>
      <t xml:space="preserve">             </t>
    </r>
    <r>
      <rPr>
        <b/>
        <sz val="13"/>
        <color theme="1"/>
        <rFont val="Arial"/>
        <family val="2"/>
      </rPr>
      <t xml:space="preserve">Utility or other deposits that are refundable to the customer or business. </t>
    </r>
  </si>
  <si>
    <r>
      <t>3.</t>
    </r>
    <r>
      <rPr>
        <sz val="7"/>
        <color theme="1"/>
        <rFont val="Times New Roman"/>
        <family val="1"/>
      </rPr>
      <t xml:space="preserve">             </t>
    </r>
    <r>
      <rPr>
        <b/>
        <sz val="13"/>
        <color theme="1"/>
        <rFont val="Arial"/>
        <family val="2"/>
      </rPr>
      <t xml:space="preserve">Cash. </t>
    </r>
  </si>
  <si>
    <r>
      <t>4.</t>
    </r>
    <r>
      <rPr>
        <sz val="7"/>
        <color theme="1"/>
        <rFont val="Times New Roman"/>
        <family val="1"/>
      </rPr>
      <t xml:space="preserve">             </t>
    </r>
    <r>
      <rPr>
        <b/>
        <sz val="13"/>
        <color theme="1"/>
        <rFont val="Arial"/>
        <family val="2"/>
      </rPr>
      <t xml:space="preserve">Salary or benefits for the customer. </t>
    </r>
  </si>
  <si>
    <r>
      <t>5.</t>
    </r>
    <r>
      <rPr>
        <sz val="7"/>
        <color theme="1"/>
        <rFont val="Times New Roman"/>
        <family val="1"/>
      </rPr>
      <t xml:space="preserve">             </t>
    </r>
    <r>
      <rPr>
        <b/>
        <sz val="13"/>
        <color theme="1"/>
        <rFont val="Arial"/>
        <family val="2"/>
      </rPr>
      <t xml:space="preserve">Purchase of real estate. </t>
    </r>
  </si>
  <si>
    <r>
      <t>6.</t>
    </r>
    <r>
      <rPr>
        <sz val="7"/>
        <color theme="1"/>
        <rFont val="Times New Roman"/>
        <family val="1"/>
      </rPr>
      <t xml:space="preserve">             </t>
    </r>
    <r>
      <rPr>
        <b/>
        <sz val="13"/>
        <color theme="1"/>
        <rFont val="Arial"/>
        <family val="2"/>
      </rPr>
      <t xml:space="preserve">Construction of buildings or other permanent structures (including plumbing, electrical, drywall, etc.) </t>
    </r>
  </si>
  <si>
    <r>
      <t>7.</t>
    </r>
    <r>
      <rPr>
        <sz val="7"/>
        <color theme="1"/>
        <rFont val="Times New Roman"/>
        <family val="1"/>
      </rPr>
      <t xml:space="preserve">             </t>
    </r>
    <r>
      <rPr>
        <b/>
        <sz val="13"/>
        <color theme="1"/>
        <rFont val="Arial"/>
        <family val="2"/>
      </rPr>
      <t xml:space="preserve">Refinancing of existing debt — business or personal. </t>
    </r>
  </si>
  <si>
    <r>
      <t>8.</t>
    </r>
    <r>
      <rPr>
        <sz val="7"/>
        <color theme="1"/>
        <rFont val="Times New Roman"/>
        <family val="1"/>
      </rPr>
      <t xml:space="preserve">             </t>
    </r>
    <r>
      <rPr>
        <b/>
        <sz val="13"/>
        <color theme="1"/>
        <rFont val="Arial"/>
        <family val="2"/>
      </rPr>
      <t xml:space="preserve">Business expenses beyond those outlined in the approved business plan and the IPE. </t>
    </r>
  </si>
  <si>
    <r>
      <t>9.</t>
    </r>
    <r>
      <rPr>
        <sz val="7"/>
        <color theme="1"/>
        <rFont val="Times New Roman"/>
        <family val="1"/>
      </rPr>
      <t xml:space="preserve">             </t>
    </r>
    <r>
      <rPr>
        <b/>
        <sz val="13"/>
        <color theme="1"/>
        <rFont val="Arial"/>
        <family val="2"/>
      </rPr>
      <t xml:space="preserve">Ponzi or pyramid schemes. </t>
    </r>
  </si>
  <si>
    <t xml:space="preserve">605 CASE CLOSURE/FOLLOW UP </t>
  </si>
  <si>
    <t xml:space="preserve">A longer period than the federally required 90 days in employment may be deemed necessary in a case where the employment objective reflects the establishment of a small business, self-employment, or microenterprise. The time period will be agreed upon between the Bureau counselor and the customer and should be documented in writing and in IPE. </t>
  </si>
  <si>
    <r>
      <t>·</t>
    </r>
    <r>
      <rPr>
        <sz val="7"/>
        <color theme="1"/>
        <rFont val="Times New Roman"/>
        <family val="1"/>
      </rPr>
      <t xml:space="preserve"> </t>
    </r>
    <r>
      <rPr>
        <sz val="12"/>
        <color theme="1"/>
        <rFont val="Times New Roman"/>
        <family val="1"/>
      </rPr>
      <t> </t>
    </r>
    <r>
      <rPr>
        <b/>
        <sz val="13"/>
        <color theme="1"/>
        <rFont val="Arial"/>
        <family val="2"/>
      </rPr>
      <t xml:space="preserve">The customer must be earning at least minimum wage at the time of case closure. </t>
    </r>
  </si>
  <si>
    <r>
      <t>·</t>
    </r>
    <r>
      <rPr>
        <sz val="7"/>
        <color theme="1"/>
        <rFont val="Times New Roman"/>
        <family val="1"/>
      </rPr>
      <t xml:space="preserve"> </t>
    </r>
    <r>
      <rPr>
        <sz val="12"/>
        <color theme="1"/>
        <rFont val="Times New Roman"/>
        <family val="1"/>
      </rPr>
      <t> </t>
    </r>
    <r>
      <rPr>
        <b/>
        <sz val="13"/>
        <color theme="1"/>
        <rFont val="Arial"/>
        <family val="2"/>
      </rPr>
      <t xml:space="preserve">Should a small business cease to operate, it is expected that equipment purchased by the Bureau be returned. </t>
    </r>
  </si>
  <si>
    <r>
      <t>·</t>
    </r>
    <r>
      <rPr>
        <sz val="7"/>
        <color theme="1"/>
        <rFont val="Times New Roman"/>
        <family val="1"/>
      </rPr>
      <t xml:space="preserve"> </t>
    </r>
    <r>
      <rPr>
        <sz val="12"/>
        <color theme="1"/>
        <rFont val="Times New Roman"/>
        <family val="1"/>
      </rPr>
      <t> </t>
    </r>
    <r>
      <rPr>
        <b/>
        <sz val="13"/>
        <color theme="1"/>
        <rFont val="Arial"/>
        <family val="2"/>
      </rPr>
      <t xml:space="preserve">Supported employment and microenterprise customers must have identified long-term follow-along services in the IPE. </t>
    </r>
  </si>
  <si>
    <t xml:space="preserve">Customers will be responsible for providing written monthly financial reports to the agency until case closure. After case closure, two quarterly reports are required to be submitted by the customer to the bureau. Reports should include at a minimum gross monthly sales, income, and expenditures. </t>
  </si>
  <si>
    <t>Standard</t>
  </si>
  <si>
    <t>Requirement</t>
  </si>
  <si>
    <t>BP Section</t>
  </si>
  <si>
    <t>Description of Bsuiness/Use of Funds</t>
  </si>
  <si>
    <t>Can be a Freelancer</t>
  </si>
  <si>
    <t>Description of Business</t>
  </si>
  <si>
    <t>Can be a Small business</t>
  </si>
  <si>
    <t>Hadley Training (or equivalent)</t>
  </si>
  <si>
    <t>Personnel/Job Description</t>
  </si>
  <si>
    <t>Cannot submit Hobbies</t>
  </si>
  <si>
    <t>Cannot Submit  speculaticve businesses</t>
  </si>
  <si>
    <t>Cannot do Real Estate</t>
  </si>
  <si>
    <t>Must be for profit businesses</t>
  </si>
  <si>
    <t>Are      all requested funds detailed, including the VR Customer's investment (funds or in kind)</t>
  </si>
  <si>
    <t>Self-Employment or Small  Business as an outcome;Must be sustainable;Supliment or                 replace State Benefits</t>
  </si>
  <si>
    <t>Does Plan show exit as minimum wage?</t>
  </si>
  <si>
    <t>Component</t>
  </si>
  <si>
    <t>Weight</t>
  </si>
  <si>
    <t>Score</t>
  </si>
  <si>
    <t>Policy Requirements</t>
  </si>
  <si>
    <t>Business Plan Elements</t>
  </si>
  <si>
    <t>Feasibility/Sustainability/Risk</t>
  </si>
  <si>
    <t>Financials</t>
  </si>
  <si>
    <t>Observation</t>
  </si>
  <si>
    <t>Has Consumer received business training or equivalent?</t>
  </si>
  <si>
    <t>Is Venture a Hobby? (cannot generate sufficient income or not recognized as growth              industry</t>
  </si>
  <si>
    <t>Has Consumer identified their investment (in-Kind or Otherwise)?</t>
  </si>
  <si>
    <t>Has Consumer provided Documentation of Funds?</t>
  </si>
  <si>
    <t>Product/Service Description &amp; Overview</t>
  </si>
  <si>
    <t>SWOT Analysis</t>
  </si>
  <si>
    <t>Personnel Plan, including Consumer Job Description</t>
  </si>
  <si>
    <t>Use of Funds (Start Up/Investment/Requests)</t>
  </si>
  <si>
    <t>Marketing Plan</t>
  </si>
  <si>
    <t>Financial Statements/Forecast</t>
  </si>
  <si>
    <t>Does Consumer's Role fit their training/Knowledge?</t>
  </si>
  <si>
    <t>Is Venture in a growth area as defined by Labor?</t>
  </si>
  <si>
    <t>Can Consumer articulate recovery Plan? (Weaknesses/Threats)</t>
  </si>
  <si>
    <t>Does Financial Forecast make common sense?</t>
  </si>
  <si>
    <t>Can consumer describe key processes (Sales, Accounting, Operations, Management)</t>
  </si>
  <si>
    <t>Volume versus Complexity (e.g 40 pages for selling t-shirts)</t>
  </si>
  <si>
    <t>Are Fixed Costs listed?</t>
  </si>
  <si>
    <t>Are Fixed Costs on the Allowed List?</t>
  </si>
  <si>
    <t>Are evidence of Customer-invested funds provided?</t>
  </si>
  <si>
    <t>Is there 12 Months of detail?</t>
  </si>
  <si>
    <t>Can Consumer articulate revenue assumptions (How much for How much)</t>
  </si>
  <si>
    <t>Can Consumer articulate Target Customer? (Who will by and why)</t>
  </si>
  <si>
    <t>Can Consumer explain how the research informed the approach/plan?</t>
  </si>
  <si>
    <t>Value Proposition/Target Customer/Competitive Analysis</t>
  </si>
  <si>
    <t>Can Consumer articulate Value proposition/ (what makes him/her unique)?</t>
  </si>
  <si>
    <t>Summary:</t>
  </si>
  <si>
    <t>Business Plan Components</t>
  </si>
  <si>
    <t>Feasiblity/Sustainability/Risk</t>
  </si>
  <si>
    <t xml:space="preserve">Composite Score </t>
  </si>
  <si>
    <t>Can Consumer articulate licensing and other industry Fees?</t>
  </si>
  <si>
    <t>Policy Requirement</t>
  </si>
  <si>
    <t>Total Feasibility</t>
  </si>
  <si>
    <t>Executive Summary/Proof of Passion</t>
  </si>
  <si>
    <t>Total BP Elements</t>
  </si>
  <si>
    <t>Total Financials</t>
  </si>
  <si>
    <t>Notes</t>
  </si>
  <si>
    <t>Total Policy Requirement</t>
  </si>
  <si>
    <t>Value (0-10)</t>
  </si>
  <si>
    <t>Avail Pts.</t>
  </si>
  <si>
    <t>Has Consumeer completed Letter of Intent?</t>
  </si>
  <si>
    <t>Has consumer Completed Self Assessment?</t>
  </si>
  <si>
    <t>Has Consumer Completed Feasibility  Self Assessment (Venture)</t>
  </si>
  <si>
    <t xml:space="preserve">Personal Financial Statement </t>
  </si>
  <si>
    <t>Handbook Step #1</t>
  </si>
  <si>
    <t>Handbook Step #2</t>
  </si>
  <si>
    <t>Handbook Step #3</t>
  </si>
  <si>
    <t>(ref 601d) Forbidden Business Types</t>
  </si>
  <si>
    <t>Does it answer:1-What is the business concept;2-What is the ask?;3-Why are     you doing the Venture;4-What will make you successful</t>
  </si>
  <si>
    <t>Ddemonstrative work history, training or transferrable skills explained</t>
  </si>
  <si>
    <t xml:space="preserve">Department of Labor Statistics </t>
  </si>
  <si>
    <t>Assess communication skills, passion and knowledge of the product/service</t>
  </si>
  <si>
    <t>Are there thoughts about what happens when things go wrong? Can they articulate scenarios contemplated.</t>
  </si>
  <si>
    <t>Has to understand the business process even if they are hiring others to do it.</t>
  </si>
  <si>
    <t>Aican write a Kick-A Business Plan. Small Ventures should  be no longer than 10-15 pages max.</t>
  </si>
  <si>
    <t>Assess the realism. Dreaming is great but owning means keetiping things as real as possible.</t>
  </si>
  <si>
    <t>Again- If AI is used the Customer has taken a shortcup that may indicate his/her commitment and follow-through</t>
  </si>
  <si>
    <t>Have  they mentioned industry publications or MBE/DOBE Certifications;</t>
  </si>
  <si>
    <t>Can be a micro Enterprise if defined as supported employment.</t>
  </si>
  <si>
    <t>Cannot do dispensaries and other suche businesses.</t>
  </si>
  <si>
    <t>Documentation of source of funds</t>
  </si>
  <si>
    <t>Does Venture meet Freelancer/Small Business/Micro Business requirement?</t>
  </si>
  <si>
    <t>Type</t>
  </si>
  <si>
    <t>Question/Comment</t>
  </si>
  <si>
    <t>Q</t>
  </si>
  <si>
    <t>Activity Name</t>
  </si>
  <si>
    <t>Activity Detail</t>
  </si>
  <si>
    <t>Step 1:Conduct Deliverables Inventory</t>
  </si>
  <si>
    <t>Take inventory of all Prerequisites (Deliverables)</t>
  </si>
  <si>
    <t>Take an Inventory of the following</t>
  </si>
  <si>
    <t>Consumer's Self-Assessment</t>
  </si>
  <si>
    <t>Consumer's Letter of Intent</t>
  </si>
  <si>
    <t>Consumers Venture Feasibility (Self-Assessment)</t>
  </si>
  <si>
    <t>Consumer's Job Description</t>
  </si>
  <si>
    <t>Personal Financial Statement</t>
  </si>
  <si>
    <t>Business Plan</t>
  </si>
  <si>
    <t>Business  Consultant's Review (if Applicable)</t>
  </si>
  <si>
    <t>Check the Business Plan Section Headings . Note which key sections are missing</t>
  </si>
  <si>
    <t>Step 2: Comprehend the Business Concept</t>
  </si>
  <si>
    <t>Read the Executive Summary</t>
  </si>
  <si>
    <t>1-Should be no more than 1 Page</t>
  </si>
  <si>
    <t>2-Should explain in simple language:</t>
  </si>
  <si>
    <t>1-What is the type of    business How am I Organized?)</t>
  </si>
  <si>
    <t>2-What is the Product/Service Offered(What am I Selling?)</t>
  </si>
  <si>
    <t>3-What is the  Value  Proposition (Why am I selling it?)</t>
  </si>
  <si>
    <t>4-How much is being requested and for what use (How much am I asking for and Why?)</t>
  </si>
  <si>
    <t>5-When is Consumer expected to be self-sufficient (When do I expect to be independent?)</t>
  </si>
  <si>
    <t>Compliance Pass/Fail</t>
  </si>
  <si>
    <t>If all the required documents are not present and/or the Executive Summary does not describe in language that you can understand:</t>
  </si>
  <si>
    <t>1- Reach out to Business Consultant to gain insight.</t>
  </si>
  <si>
    <t>2-Return the submission to the VR Consumer to  prepare a complete package. Refer to a Consultant (if necessary).</t>
  </si>
  <si>
    <t>Step 3:Audit Preparation</t>
  </si>
  <si>
    <t>Taking an Audit approach necessitates that the Auditor review the critical breakdown points and drilling down to find noncompliance or discrepancies that may be used in the VR Consumer interview.</t>
  </si>
  <si>
    <t>Use  of Funds</t>
  </si>
  <si>
    <t>1-Review Use of funds/Start-up  Grant</t>
  </si>
  <si>
    <t>A-Are the funds requested specifically delineated? (the IPE cannot becompleted if this detail is not provided</t>
  </si>
  <si>
    <t>B- If not, write out a question to be answered during your drill down or interview.</t>
  </si>
  <si>
    <t>Financial Forecast Assumptions</t>
  </si>
  <si>
    <t>2- Financial Estimate Assumptions</t>
  </si>
  <si>
    <t>A- Do the assumptions describe How much is to  be sold how often? This should generally match what is in the VR Consumer's Self-Assessment</t>
  </si>
  <si>
    <t>B- This information may also  be found in the Product/Services Section or Marketing Plan</t>
  </si>
  <si>
    <t>C- If this information is not found or clear,be sure to make a note in the form of a question for the VR consumer</t>
  </si>
  <si>
    <t>Profit and Loss Statement Review</t>
  </si>
  <si>
    <t>3- Review Profit and Loss Statement (Balance Sheet, Income Statement, and Cash Flow Analysis will be based on this document).</t>
  </si>
  <si>
    <t>A- Does it show detail for the first 12 Months? If not, you cannot actually assess the plan</t>
  </si>
  <si>
    <t>B- Does the Plan show the VR-Consumer receiving income in the first Month? If so, make a note, where is this money coming from?</t>
  </si>
  <si>
    <t>C- Does the "Sales" line line up with the Assumptions? If not, it bears  more investigation</t>
  </si>
  <si>
    <t>D-Does the Plan show when the VR Consumer is estimated to support him/herslef? If it takes more than 1 Year, you must see monthly detail.</t>
  </si>
  <si>
    <t>E- Make a note of discrepancies . Documet in the form of a question.</t>
  </si>
  <si>
    <t>Job  Description</t>
  </si>
  <si>
    <t>4-Job Description and Accommodations</t>
  </si>
  <si>
    <t>A-Does the VR Consumer's background, education, training, and skills match his/her role in the business</t>
  </si>
  <si>
    <t>A- if not in plan, review Letter of Intent and Self-Assessment.</t>
  </si>
  <si>
    <t>B- Document in the form of a question.</t>
  </si>
  <si>
    <t>Step 4:Drill Down</t>
  </si>
  <si>
    <t>If you have unanswered questions, review the balance of the plan to determine whether they are answered.</t>
  </si>
  <si>
    <t>A- Operations and Resource Plan</t>
  </si>
  <si>
    <t>B- Marketing Plan, including  Competition and Target Customer and Competitor Analysis</t>
  </si>
  <si>
    <t>C- SWOT Analysis</t>
  </si>
  <si>
    <t>D- Strike out answered questions. Add questions concerning the above if they are not clear.</t>
  </si>
  <si>
    <t>Step 5:VR Consumer Interview</t>
  </si>
  <si>
    <t>Armed with your questions, schedule a discussion with the VR Consumer and their preparer (if necessary) Pose your questions and weigh the responses with the following in mind:</t>
  </si>
  <si>
    <t>1- While it is not required for a VR Consumer to be a Banker or Financial Analyst, it is their responsibility to understand the business, its operations, and Risks.</t>
  </si>
  <si>
    <t>2-VR Consumer should do most of the talking. If they do not, they must be asked who is going to report to BSBP and manage all the moving parts.</t>
  </si>
  <si>
    <t>3-The VR Consumer should know the sources and significance of the Market and Competitor research.</t>
  </si>
  <si>
    <t>4-Freelancers or DBA's must be versed in all the roles of any business, Namely:</t>
  </si>
  <si>
    <t>Accounting and Finance</t>
  </si>
  <si>
    <t>Sales and Marketing</t>
  </si>
  <si>
    <t>Service Delivery</t>
  </si>
  <si>
    <t>Step 6: Go/No Go</t>
  </si>
  <si>
    <t xml:space="preserve">If  your questions are answered to your satisfaction, move  the proposal forward. If not, document your findings                         and return to the VR Consumer for modifications. This happens with Banks all the time. </t>
  </si>
  <si>
    <t>O</t>
  </si>
  <si>
    <t>Is this a start up or is this an expansion?</t>
  </si>
  <si>
    <t>Value Prop not in ES but is defined in the document.</t>
  </si>
  <si>
    <t>p12 - limited detail concerning target market (e.g. disabilities)</t>
  </si>
  <si>
    <t>Is any revenue from the State of Michigan expected before Break Even?</t>
  </si>
  <si>
    <t>What professional services are you employing and for how much beyond your role in the Business?ess?</t>
  </si>
  <si>
    <t>What are the Weaknesses (if any ) in your plan/approach?</t>
  </si>
  <si>
    <t>What are some threats you perceive preventing from your venture being successful?</t>
  </si>
  <si>
    <t>Walk me through a day in the life from providing service to receiving funds?</t>
  </si>
  <si>
    <t>In what form and how frequently are you planning to report your progress if you receive the BSBP Grant?</t>
  </si>
  <si>
    <t>Detailed and solid market analysis but some of the stats don conflict and it is not completely clear how they are being related to plan.</t>
  </si>
  <si>
    <t>Envision.com has problems on its website.</t>
  </si>
  <si>
    <t>What is the medium income of people with a disabilty in this area? How does it relate to your more global stats?</t>
  </si>
  <si>
    <t>Pricing is in-line with the market.</t>
  </si>
  <si>
    <t>Break Even - 3 events per Day (Average)</t>
  </si>
  <si>
    <t>What financial goal are you attempting to achieve? In consideration of your existing income.</t>
  </si>
  <si>
    <t>What contribution (in kind or cash) are you pledging, if any?</t>
  </si>
  <si>
    <t>How and when will you draw a salary from this business?</t>
  </si>
  <si>
    <t>Need to confirm Consumer completed Step 1-10 of Process (e.g. Job Description, Personal Financial Statement, Letter of intent, self Feasibility Questionaire, Etc.)</t>
  </si>
  <si>
    <t>Describe what the Life Coach Software does (e.g. Case Management, etc.)</t>
  </si>
  <si>
    <t>What are your Costs of Goods Sold (COGS)? It shows as zero on the PnL?</t>
  </si>
  <si>
    <t>Who is the manufacturer of the Life Coach Software?</t>
  </si>
  <si>
    <t>Have you spoken to others in the Life Coach Industry or performed a job shadow?</t>
  </si>
  <si>
    <t>p14 STAT: 71k Life Coaches</t>
  </si>
  <si>
    <t>Do you perceive licensed Life Coaches and traditional Therapists as competitors?</t>
  </si>
  <si>
    <t>How long have you been a Life Coach? The plan states "Experienced Life coach"</t>
  </si>
  <si>
    <t>What type of Life Coaching will you provide to the 80% Blind and Visually Impaired?  Will it include all types (Financial, Career, Relationships, Etc.)</t>
  </si>
  <si>
    <t>P12 STAT #6 People with disabilities use Life Coaches to navigate response to their condition.</t>
  </si>
  <si>
    <t>Which of the several Sales approaches mentioned will be employed at launch? (Cold Calling, Mass Marketing, digital, Referrals, Etc.)</t>
  </si>
  <si>
    <t xml:space="preserve">P19 STAT: 8% of Coaching is directed at individuals with a disability. </t>
  </si>
  <si>
    <t>Describe your background in offering Life Coach Business services?</t>
  </si>
  <si>
    <t>Can you describe what is in the $2,000 Social Media coordination?</t>
  </si>
  <si>
    <t>Answer</t>
  </si>
  <si>
    <t>SA</t>
  </si>
  <si>
    <t>Can you provide your current resume?</t>
  </si>
  <si>
    <t>What is your visual status/condition?</t>
  </si>
  <si>
    <t>What is included in the $3,000 "Utilities Expense?"</t>
  </si>
  <si>
    <t>Why no insurance expense in year one?</t>
  </si>
  <si>
    <t xml:space="preserve">SA's </t>
  </si>
  <si>
    <t>Compliance Deliverable</t>
  </si>
  <si>
    <t>Operations Plan</t>
  </si>
  <si>
    <t>NEED TO SEE A MONTH BY MONTH BREAKDOWN IN YEAR 1 TO DETERMINE THE EXPECTED DATE of EXIT AND SOURCE OF INITIAL INCOME. (E.G. WHEN IS THE 21K BEING PAID?)</t>
  </si>
  <si>
    <t>What specifically is the income target that should trigger exit from BSBP (Break Even or some other number?)</t>
  </si>
  <si>
    <t xml:space="preserve">Executive Summary: Too Long (5 pages);Does not answer how much or value prop or when it is expected to exit. </t>
  </si>
  <si>
    <t>Sales Strategy is one quarter of apage; while the Market &amp; Industry Research is several pages.</t>
  </si>
  <si>
    <t>SA and Question</t>
  </si>
  <si>
    <t>Low Vision; Used magnification Software occasionally.</t>
  </si>
  <si>
    <t>Work with the Doctors at Henry Ford and Care to Care</t>
  </si>
  <si>
    <t>she said low</t>
  </si>
  <si>
    <t>yes.</t>
  </si>
  <si>
    <t>Mentioned receiving training and having passed Business Math.</t>
  </si>
  <si>
    <t>Counselor Confirmed</t>
  </si>
  <si>
    <t>Articulated, but not written</t>
  </si>
  <si>
    <t>Cannot tell me if she has a financial statement; Indicated that Counselor ensured that are deliverables were completed.</t>
  </si>
  <si>
    <t>Start up but the consumer has taken some steps (e.g. (Website, Certification Training). As part of training she is working with a paying Customer.</t>
  </si>
  <si>
    <t>Consumer is looking to enhance her Family income. She was uncertain in the amount.</t>
  </si>
  <si>
    <t>Consumer could not articulate.</t>
  </si>
  <si>
    <t>She indicated that some professional services would be used for Social Media coordination and training. Again, not listed in a direct cost of  sales.</t>
  </si>
  <si>
    <t>Consumer is listing salary&amp;Taxes as a Fixed Expense. Without showing a ramp up oor variable pay commensurate with sales. BSBP Funding cannot cover Consumer Salary &amp; Taxes.</t>
  </si>
  <si>
    <t>Consumer is not pledging any funds of in-kind assets.</t>
  </si>
  <si>
    <t>Consumer says, "when enough money is made." $21k of Fixed Costs are Salry.</t>
  </si>
  <si>
    <t>This includes posting on multiple sites and training the Consumer.</t>
  </si>
  <si>
    <t>$250 per month rent and utilities.</t>
  </si>
  <si>
    <t>Currrently shopping for providers.</t>
  </si>
  <si>
    <t>She said Yes, but depends heavily on the relationships with the Docs.</t>
  </si>
  <si>
    <t>Social media outreach, community engagement, working closely with docs. App?</t>
  </si>
  <si>
    <t>Says she will do reporting but admitted some assistance would be required . Professsional Services?</t>
  </si>
  <si>
    <t>currently training and has 1 paying Customer.</t>
  </si>
  <si>
    <t xml:space="preserve">Substance abuse counseling </t>
  </si>
  <si>
    <t>Did not write; Had trouble articulating.</t>
  </si>
  <si>
    <t>Promotion. To be dowloaded from the Google Store to set up appointments, etc.</t>
  </si>
  <si>
    <t>She indicated that she is not different from her closest competitor.</t>
  </si>
  <si>
    <t>Yearly Revenue</t>
  </si>
  <si>
    <t>AVG Prod Price</t>
  </si>
  <si>
    <t>Yearly Trans</t>
  </si>
  <si>
    <t>Monthly Trans</t>
  </si>
  <si>
    <t>Daily Trans</t>
  </si>
  <si>
    <t>Trans Per Cust</t>
  </si>
  <si>
    <t>Target Yearly Caseload:</t>
  </si>
  <si>
    <t>o</t>
  </si>
  <si>
    <t>Has been doing counseling since her degree in 91. She definitely has the skills to do the "onsultatin" part of Life Coaching.</t>
  </si>
  <si>
    <t>Weakness: Service not available to the Blind;Insurance Doesn't Pay;</t>
  </si>
  <si>
    <t>Consumer indicated that they are taking a class now, Demonstrating her commitment to the business</t>
  </si>
  <si>
    <t>Consumer is comforable with service delivery process. Less so, with other supporting processes.</t>
  </si>
  <si>
    <t>"I am not looking to make a million dollars …" ; I do not want to lose money …";"I like to help people…"; This has the sound of hobby, rather than Career.</t>
  </si>
  <si>
    <t>Started her class in the Fall of  '24. Has been working with a client for 9 sessions.</t>
  </si>
  <si>
    <t>Lo Vision Opthamologist; C2C;Leader Dog; Community Organizations (NFB), etc.;as areas of warm marketing to find B/LV Customers</t>
  </si>
  <si>
    <t>Weakness: People that are blind are not great users of the platform chosen to market (e.g. Website &amp; Social Media Outreach).</t>
  </si>
  <si>
    <t>Weakness: Nvigating technology with visual impairment; needs Training</t>
  </si>
  <si>
    <t>Didn't know how accessible Quenken is or is not. Currrently receiving ATT (Jesse)</t>
  </si>
  <si>
    <t>Will be using Professional Services but not identified in the $3,600 per month fixed costs</t>
  </si>
  <si>
    <t>Consumer didn't know what the caseload or average transactions per day. This suggests that she is unsure of what is required to reach her goal.</t>
  </si>
  <si>
    <t>Consumer did not offer receipts or manufacturers of equipment requested</t>
  </si>
  <si>
    <t>Plan has not been updated since it's inception, thus contributing to to the questions.</t>
  </si>
  <si>
    <t>Is the Venture Type In Compliance (e.g. no Drugs, Real Estate, Ponzi, Etc.)</t>
  </si>
  <si>
    <t>Policy/Process Verbiage</t>
  </si>
  <si>
    <t>Source</t>
  </si>
  <si>
    <t>Ref</t>
  </si>
  <si>
    <t xml:space="preserve">The purpose of the business must be to generate income to achieve economic self-sufficiency or to significantly augment non-wage income such as SSDI, or SSI benefits. Income and expenses must be reported for tax purposes. </t>
  </si>
  <si>
    <t>Policy</t>
  </si>
  <si>
    <t xml:space="preserve">Customers who choose to pursue self-employment or small business as an employment outcome should take into consideration their strengths, resources, priorities, concerns, abilities, capabilities, and interests. </t>
  </si>
  <si>
    <t>SUPPORTED SELF-EMPLOYMENT / MICROENTERPRISE - A business owned by a customer with a significant disability who receives support and ongoing assistance in the operational aspects of the business. Ongoing supports are not time limited and may continue for the life of the  Business.</t>
  </si>
  <si>
    <t>601c</t>
  </si>
  <si>
    <t xml:space="preserve">SELF-EMPLOYMENT ACTIVITIES THE BUREAU DOES NOT SUPPORT: 1-·  Hobbies or similar activities that are NOT income-producing at the level required for self-sufficiency.2-·  Business ventures that are speculative in nature or considered high-risk by the underlying Better Business Bureau (or a similar organization.) Examples of this might include: multi-level marketing, investment schemes, stocks, etc. 3-·  Purchase of real estate, real estate improvements, including leasehold improvements.  4- ·  Non-profit 501(C) 3 or similar businesses cannot be supported  5-·  Businesses that may be determined to be inconsistent with community standards such as: alcohol, tobacco, firearms, drugs, or drug paraphernalia. </t>
  </si>
  <si>
    <t>601d</t>
  </si>
  <si>
    <t xml:space="preserve">Financial participation by the customer will not be required for the Bureau investment in:  1-·  Training, consultation, and technical assistance related to the proposed business.. 2-·  Accommodations necessitated by the customer's disability and any training required to use the accommodations. 3-·  Any vocational rehabilitation service if the customer in need of the service has been determined eligible for Social Security benefits under Titles II or XVI of the Social Security Act (34 CFR 361.54(b)(3)(ii)).  </t>
  </si>
  <si>
    <t xml:space="preserve">LIMITATIONS AND RESTRICTIONS - Financial assistance for business startup capitalization does not include:   1.             Funding for speculative real estate; 2.             Utility or other deposits that are refundable to the customer or busin; 3.             Cash.   4.             Salary or benefits for the customer.  5.             Purchase of real estate.  6.             Construction of buildings or other permanent structures (including plumbing, electrical, drywall, etc. 7.             Refinancing of existing debt. 8.             Business expenses beyond those outlined in the approved business plan. 9.             Ponzi or pyramid schemes.   </t>
  </si>
  <si>
    <t>Complete Self-Assessment Document</t>
  </si>
  <si>
    <t>Process</t>
  </si>
  <si>
    <t>Step 0</t>
  </si>
  <si>
    <t>You will submit a letter of intent to your BSBP Counselor based on the information gathered in the self-assessment stage.</t>
  </si>
  <si>
    <t>Step 1</t>
  </si>
  <si>
    <t>Job shadow three comparable businesses in your field.  You must job shadow or interview, at least, one business owner with a visual impairment either in person or by telephone.</t>
  </si>
  <si>
    <t>Step 3</t>
  </si>
  <si>
    <t>Please write a job description for your business addressing any physical accommodations that you feel you will need for this job.</t>
  </si>
  <si>
    <t>Step 4</t>
  </si>
  <si>
    <t xml:space="preserve">Determine if your business is “right for you” and what niche your business will fill.   Research additional details about your business, your competition and what will be required for startup.  </t>
  </si>
  <si>
    <t>Step 5</t>
  </si>
  <si>
    <r>
      <t xml:space="preserve">Complete the Business Feasibility Worksheet located in </t>
    </r>
    <r>
      <rPr>
        <b/>
        <sz val="14"/>
        <color rgb="FF000000"/>
        <rFont val="Arial"/>
        <family val="2"/>
      </rPr>
      <t>Appendix B</t>
    </r>
    <r>
      <rPr>
        <sz val="14"/>
        <color rgb="FF000000"/>
        <rFont val="Arial"/>
        <family val="2"/>
      </rPr>
      <t>.  The purpose of this step is for you to explore your business idea while analyzing your competition.  This worksheet will ask probing questions designed to address key aspects of your business idea.  You may discover problems you had not anticipated and advantages you had not considered.</t>
    </r>
  </si>
  <si>
    <r>
      <t xml:space="preserve">Please complete the Personal Financial Statement, located in </t>
    </r>
    <r>
      <rPr>
        <b/>
        <sz val="14"/>
        <color theme="1"/>
        <rFont val="Arial"/>
        <family val="2"/>
      </rPr>
      <t>Appendix C</t>
    </r>
    <r>
      <rPr>
        <sz val="14"/>
        <color rgb="FF000000"/>
        <rFont val="Arial"/>
        <family val="2"/>
      </rPr>
      <t xml:space="preserve">, and return it to your BSBP Counselor.  </t>
    </r>
  </si>
  <si>
    <t>Step 6</t>
  </si>
  <si>
    <t>You will incur many costs to open your business. Some of these expenses will be of a continuing nature, such as rent, utilities, and insurance; others will be nonrecurring, such as equipment purchases, security deposits, and the like. These start-up costs must be identified as you analyze your business idea’s feasibility. Only by knowing the total costs to get your business to an operating stage can you determine what financial assistance you will need and what resources you have at your disposal.</t>
  </si>
  <si>
    <t>Step 7</t>
  </si>
  <si>
    <t>Remember that the summary, which starts your plan, is the single most important part.  It gives you an opportunity to convey your business idea and allows you to express your enthusiasm about your business.   Your plan will probably not be much longer than ten pages. The complexity of a business plan will vary with the type of business, and the size will reflect that complexity.</t>
  </si>
  <si>
    <t>Step 8</t>
  </si>
  <si>
    <r>
      <t>·</t>
    </r>
    <r>
      <rPr>
        <sz val="7"/>
        <color theme="1"/>
        <rFont val="Times New Roman"/>
        <family val="1"/>
      </rPr>
      <t xml:space="preserve">       </t>
    </r>
    <r>
      <rPr>
        <sz val="14"/>
        <color theme="1"/>
        <rFont val="Arial"/>
        <family val="2"/>
      </rPr>
      <t>Marketing: Identify your target market. There should be specific target markets that will need your products or services and be willing to pay for them.  Outline your marketing strategy to draw customers to you rather than your competition. List your primary competitors and provide an honest appraisal of their strengths and weaknesses and how you will compete successfully against them.</t>
    </r>
  </si>
  <si>
    <t>Marketting Plan</t>
  </si>
  <si>
    <r>
      <t>·</t>
    </r>
    <r>
      <rPr>
        <sz val="7"/>
        <color theme="1"/>
        <rFont val="Times New Roman"/>
        <family val="1"/>
      </rPr>
      <t xml:space="preserve">       </t>
    </r>
    <r>
      <rPr>
        <sz val="14"/>
        <color theme="1"/>
        <rFont val="Arial"/>
        <family val="2"/>
      </rPr>
      <t>Legal: Describe the type of legal organization; sole proprietorship, partnership, “S” corporation, limited liability company, corporation. What regulations, patents or trademarks may be required?</t>
    </r>
  </si>
  <si>
    <r>
      <t>·</t>
    </r>
    <r>
      <rPr>
        <sz val="7"/>
        <color theme="1"/>
        <rFont val="Times New Roman"/>
        <family val="1"/>
      </rPr>
      <t xml:space="preserve">       </t>
    </r>
    <r>
      <rPr>
        <sz val="14"/>
        <color theme="1"/>
        <rFont val="Arial"/>
        <family val="2"/>
      </rPr>
      <t xml:space="preserve">Finances: State the financial requirements of your business.  Describe where these funds will come from.  Project your business revenues, costs, and profits. </t>
    </r>
  </si>
  <si>
    <r>
      <t>·</t>
    </r>
    <r>
      <rPr>
        <sz val="7"/>
        <color theme="1"/>
        <rFont val="Times New Roman"/>
        <family val="1"/>
      </rPr>
      <t xml:space="preserve">       </t>
    </r>
    <r>
      <rPr>
        <sz val="14"/>
        <color theme="1"/>
        <rFont val="Arial"/>
        <family val="2"/>
      </rPr>
      <t xml:space="preserve">Operations: Explain any systems or processes that will be used. </t>
    </r>
  </si>
  <si>
    <r>
      <t>o</t>
    </r>
    <r>
      <rPr>
        <sz val="7"/>
        <color theme="1"/>
        <rFont val="Times New Roman"/>
        <family val="1"/>
      </rPr>
      <t xml:space="preserve">   </t>
    </r>
    <r>
      <rPr>
        <sz val="14"/>
        <color theme="1"/>
        <rFont val="Arial"/>
        <family val="2"/>
      </rPr>
      <t xml:space="preserve">Who will provide the labor and how will it be accessed? </t>
    </r>
  </si>
  <si>
    <t xml:space="preserve">A longer period than the required 90 days in employment may be deemed necessary in a case where the employment objective reflects the establishment of a small business or self employment. The time period will be agreed upon between the BSBP counselor and the consumer.  </t>
  </si>
  <si>
    <t>Step 9</t>
  </si>
  <si>
    <t>Extra time needed before exit.</t>
  </si>
  <si>
    <t>N</t>
  </si>
  <si>
    <t>Y</t>
  </si>
  <si>
    <t>NA</t>
  </si>
  <si>
    <t>The investment would be creating an App to use as a promotional tool and is not considered a COG. Consumer solicited different bids from $2,000 to $30,000.</t>
  </si>
  <si>
    <t>Will focus on individuals with disabilities who cannot pay much and service would not be reimbursable by MediCare and MediCaid</t>
  </si>
  <si>
    <t>Full time:</t>
  </si>
  <si>
    <t>Half Time:</t>
  </si>
  <si>
    <t>Yearly Wages:</t>
  </si>
  <si>
    <t>Quarter Time</t>
  </si>
  <si>
    <t>Exit</t>
  </si>
  <si>
    <t>ramp up</t>
  </si>
  <si>
    <t>90 Days</t>
  </si>
  <si>
    <t xml:space="preserve">Monthly Hours Worked </t>
  </si>
  <si>
    <r>
      <t>·</t>
    </r>
    <r>
      <rPr>
        <sz val="7"/>
        <color theme="1"/>
        <rFont val="Times New Roman"/>
        <family val="1"/>
      </rPr>
      <t xml:space="preserve">        </t>
    </r>
    <r>
      <rPr>
        <sz val="11"/>
        <color theme="1"/>
        <rFont val="Tahoma"/>
        <family val="2"/>
      </rPr>
      <t>The Business Owner had difficulty articulating a personal income target and an estimated BSBP Case closure date. The Financial Forecast shows $21,000 in expected salary but it is unclear at what point her income begins and at what rate she will be compensated. Additionally, the DCC Plan does not indicate any Owner investment commensurate with the funds request (25%).</t>
    </r>
  </si>
  <si>
    <r>
      <t>·</t>
    </r>
    <r>
      <rPr>
        <sz val="7"/>
        <color theme="1"/>
        <rFont val="Times New Roman"/>
        <family val="1"/>
      </rPr>
      <t xml:space="preserve">        </t>
    </r>
    <r>
      <rPr>
        <sz val="11"/>
        <color theme="1"/>
        <rFont val="Tahoma"/>
        <family val="2"/>
      </rPr>
      <t>The Business Owner indicated that she has paid for the DCC Website development and the first phase of Life Coach Certification training Currently in process. Business Owner was told that this investment could be categorized as an in-kind contribution.</t>
    </r>
  </si>
  <si>
    <r>
      <t>·</t>
    </r>
    <r>
      <rPr>
        <sz val="7"/>
        <color theme="1"/>
        <rFont val="Times New Roman"/>
        <family val="1"/>
      </rPr>
      <t xml:space="preserve">        </t>
    </r>
    <r>
      <rPr>
        <sz val="11"/>
        <color theme="1"/>
        <rFont val="Tahoma"/>
        <family val="2"/>
      </rPr>
      <t>The DCC Executive Summary is over four (4) pages but neglects to mention key elements, including the request for funds amount and estimated BSBP Case Closure date. This key data will substantially enhance the Executive Summary for Plan Reviewers.</t>
    </r>
  </si>
  <si>
    <r>
      <t>·</t>
    </r>
    <r>
      <rPr>
        <sz val="7"/>
        <color theme="1"/>
        <rFont val="Times New Roman"/>
        <family val="1"/>
      </rPr>
      <t xml:space="preserve">        </t>
    </r>
    <r>
      <rPr>
        <sz val="11"/>
        <color theme="1"/>
        <rFont val="Tahoma"/>
        <family val="2"/>
      </rPr>
      <t>The Business Owner has not included the Job Description REQUIRED AS part of the Compliance Deliverables.</t>
    </r>
  </si>
  <si>
    <r>
      <t>·</t>
    </r>
    <r>
      <rPr>
        <sz val="7"/>
        <color theme="1"/>
        <rFont val="Times New Roman"/>
        <family val="1"/>
      </rPr>
      <t xml:space="preserve">        </t>
    </r>
    <r>
      <rPr>
        <sz val="11"/>
        <color theme="1"/>
        <rFont val="Tahoma"/>
        <family val="2"/>
      </rPr>
      <t>The Business Owner had difficulty describing all the functions required to deliver the service and all supporting functions.</t>
    </r>
  </si>
  <si>
    <r>
      <t>·</t>
    </r>
    <r>
      <rPr>
        <sz val="7"/>
        <color theme="1"/>
        <rFont val="Times New Roman"/>
        <family val="1"/>
      </rPr>
      <t xml:space="preserve">       </t>
    </r>
    <r>
      <rPr>
        <b/>
        <sz val="14"/>
        <color theme="1"/>
        <rFont val="Tahoma"/>
        <family val="2"/>
      </rPr>
      <t>The revenue PROJECTIONS STATED in the Executive Summary do not coincide with the revenue projections in the Financial Statements (e.g. . $70,900 Versus $51,797). This is assumed to be a Business Plan maintenance malfunction.</t>
    </r>
  </si>
  <si>
    <r>
      <t>·</t>
    </r>
    <r>
      <rPr>
        <sz val="7"/>
        <color theme="1"/>
        <rFont val="Times New Roman"/>
        <family val="1"/>
      </rPr>
      <t xml:space="preserve">       </t>
    </r>
    <r>
      <rPr>
        <b/>
        <sz val="14"/>
        <color theme="1"/>
        <rFont val="Tahoma"/>
        <family val="2"/>
      </rPr>
      <t>The Plan does not include any Cash, LOAN, or In-Kind contribution to the venture. The Business Owner mentioned that she had contributed her funds by paying for the Website DEVELOPMENT AND the initial phase of Certification Training.</t>
    </r>
  </si>
  <si>
    <t>1-High</t>
  </si>
  <si>
    <t>2-Med</t>
  </si>
  <si>
    <t>3-Low</t>
  </si>
  <si>
    <t>Finding</t>
  </si>
  <si>
    <t>PTY</t>
  </si>
  <si>
    <t>Complies (Y/N/NA)</t>
  </si>
  <si>
    <t>What sets DCC apart from its competitors  listed in the plan?</t>
  </si>
  <si>
    <t>"Mr. G. came up with that number. I do not remember what was in it.";This indicates that she doesn't have a specific financial goal.</t>
  </si>
  <si>
    <t>Strength: Life Coaching is mainly virtual, thus reaching a much larger market than Township.</t>
  </si>
  <si>
    <r>
      <t>·</t>
    </r>
    <r>
      <rPr>
        <sz val="7"/>
        <color theme="1"/>
        <rFont val="Times New Roman"/>
        <family val="1"/>
      </rPr>
      <t xml:space="preserve"> </t>
    </r>
    <r>
      <rPr>
        <sz val="12"/>
        <color theme="1"/>
        <rFont val="Times New Roman"/>
        <family val="1"/>
      </rPr>
      <t> </t>
    </r>
    <r>
      <rPr>
        <sz val="13"/>
        <color theme="1"/>
        <rFont val="Arial"/>
        <family val="2"/>
      </rPr>
      <t xml:space="preserve">The customer must be earning at least minimum wage at the time of case closure. </t>
    </r>
  </si>
  <si>
    <t>The worksheet located in Appendix D, identifies common start-up costs. Use this form to develop an estimate of the amount of money you will need to get started. Omit or add items to suit your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</si>
</sst>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0_);\(0\)"/>
  </numFmts>
  <fonts count="25" x14ac:knownFonts="1">
    <font>
      <sz val="11"/>
      <color theme="1"/>
      <name val="Aptos Narrow"/>
      <family val="2"/>
      <scheme val="minor"/>
    </font>
    <font>
      <sz val="12"/>
      <color theme="1"/>
      <name val="Times New Roman"/>
      <family val="1"/>
    </font>
    <font>
      <b/>
      <sz val="16"/>
      <color theme="1"/>
      <name val="Arial"/>
      <family val="2"/>
    </font>
    <font>
      <b/>
      <sz val="13.5"/>
      <color theme="1"/>
      <name val="Arial"/>
      <family val="2"/>
    </font>
    <font>
      <b/>
      <sz val="10"/>
      <color theme="1"/>
      <name val="Verdana"/>
      <family val="2"/>
    </font>
    <font>
      <b/>
      <sz val="13"/>
      <color theme="1"/>
      <name val="Arial"/>
      <family val="2"/>
    </font>
    <font>
      <sz val="10"/>
      <color theme="1"/>
      <name val="Symbol"/>
      <family val="1"/>
      <charset val="2"/>
    </font>
    <font>
      <sz val="7"/>
      <color theme="1"/>
      <name val="Times New Roman"/>
      <family val="1"/>
    </font>
    <font>
      <b/>
      <sz val="9.5"/>
      <color theme="1"/>
      <name val="Arial"/>
      <family val="2"/>
    </font>
    <font>
      <b/>
      <sz val="15.5"/>
      <color theme="1"/>
      <name val="Arial"/>
      <family val="2"/>
    </font>
    <font>
      <sz val="9.5"/>
      <color theme="1"/>
      <name val="Arial"/>
      <family val="2"/>
    </font>
    <font>
      <b/>
      <sz val="11"/>
      <color theme="1"/>
      <name val="Aptos Narrow"/>
      <family val="2"/>
      <scheme val="minor"/>
    </font>
    <font>
      <sz val="14"/>
      <color theme="1"/>
      <name val="Arial"/>
      <family val="2"/>
    </font>
    <font>
      <sz val="14"/>
      <color rgb="FF000000"/>
      <name val="Arial"/>
      <family val="2"/>
    </font>
    <font>
      <b/>
      <sz val="14"/>
      <color rgb="FF000000"/>
      <name val="Arial"/>
      <family val="2"/>
    </font>
    <font>
      <b/>
      <sz val="14"/>
      <color theme="1"/>
      <name val="Arial"/>
      <family val="2"/>
    </font>
    <font>
      <sz val="16"/>
      <color rgb="FF000000"/>
      <name val="Arial"/>
      <family val="2"/>
    </font>
    <font>
      <sz val="14"/>
      <color theme="1"/>
      <name val="Symbol"/>
      <family val="1"/>
      <charset val="2"/>
    </font>
    <font>
      <sz val="14"/>
      <color theme="1"/>
      <name val="Courier New"/>
      <family val="3"/>
    </font>
    <font>
      <sz val="11"/>
      <color theme="1"/>
      <name val="Symbol"/>
      <family val="1"/>
      <charset val="2"/>
    </font>
    <font>
      <sz val="11"/>
      <color theme="1"/>
      <name val="Tahoma"/>
      <family val="2"/>
    </font>
    <font>
      <b/>
      <sz val="14"/>
      <color theme="1"/>
      <name val="Tahoma"/>
      <family val="2"/>
    </font>
    <font>
      <sz val="15.5"/>
      <color theme="1"/>
      <name val="Arial"/>
      <family val="2"/>
    </font>
    <font>
      <sz val="13"/>
      <color theme="1"/>
      <name val="Arial"/>
      <family val="2"/>
    </font>
    <font>
      <sz val="16"/>
      <color theme="1"/>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38">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indent="13"/>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0" borderId="0" xfId="0" applyFont="1" applyAlignment="1">
      <alignment horizontal="left" vertical="center" indent="14"/>
    </xf>
    <xf numFmtId="0" fontId="1" fillId="0" borderId="0" xfId="0" applyFont="1" applyAlignment="1">
      <alignment horizontal="justify" vertical="center"/>
    </xf>
    <xf numFmtId="0" fontId="6" fillId="0" borderId="0" xfId="0" applyFont="1" applyAlignment="1">
      <alignment horizontal="justify" vertical="center"/>
    </xf>
    <xf numFmtId="0" fontId="6" fillId="0" borderId="0" xfId="0" applyFont="1" applyAlignment="1">
      <alignment horizontal="left" vertical="center" indent="14"/>
    </xf>
    <xf numFmtId="9" fontId="0" fillId="0" borderId="0" xfId="0" applyNumberFormat="1"/>
    <xf numFmtId="1" fontId="0" fillId="0" borderId="0" xfId="0" applyNumberFormat="1"/>
    <xf numFmtId="164" fontId="0" fillId="0" borderId="0" xfId="0" applyNumberFormat="1"/>
    <xf numFmtId="6" fontId="0" fillId="0" borderId="0" xfId="0" applyNumberFormat="1"/>
    <xf numFmtId="0" fontId="5"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justify" vertical="center" wrapText="1"/>
    </xf>
    <xf numFmtId="8" fontId="0" fillId="0" borderId="0" xfId="0" applyNumberFormat="1"/>
    <xf numFmtId="0" fontId="19" fillId="0" borderId="0" xfId="0" applyFont="1" applyAlignment="1">
      <alignment horizontal="left" vertical="center" indent="10"/>
    </xf>
    <xf numFmtId="0" fontId="19" fillId="0" borderId="0" xfId="0" applyFont="1" applyAlignment="1">
      <alignment horizontal="left" vertical="center" indent="13"/>
    </xf>
    <xf numFmtId="0" fontId="17" fillId="0" borderId="0" xfId="0" applyFont="1" applyAlignment="1">
      <alignment horizontal="left" vertical="center" indent="10"/>
    </xf>
    <xf numFmtId="0" fontId="21" fillId="0" borderId="0" xfId="0" applyFont="1" applyAlignment="1">
      <alignment horizontal="left" vertical="center" indent="6"/>
    </xf>
    <xf numFmtId="0" fontId="0" fillId="0" borderId="0" xfId="0" applyAlignment="1">
      <alignment wrapText="1"/>
    </xf>
    <xf numFmtId="0" fontId="12" fillId="0" borderId="0" xfId="0" applyFont="1" applyAlignment="1">
      <alignment vertical="center" wrapText="1"/>
    </xf>
    <xf numFmtId="0" fontId="17" fillId="0" borderId="0" xfId="0" applyFont="1" applyAlignment="1">
      <alignment horizontal="left" vertical="center" wrapText="1"/>
    </xf>
    <xf numFmtId="0" fontId="13" fillId="0" borderId="0" xfId="0" applyFont="1" applyAlignment="1">
      <alignment vertical="center" wrapText="1"/>
    </xf>
    <xf numFmtId="0" fontId="18" fillId="0" borderId="0" xfId="0" applyFont="1" applyAlignment="1">
      <alignment horizontal="left" vertical="center" wrapText="1"/>
    </xf>
    <xf numFmtId="1" fontId="0" fillId="2" borderId="0" xfId="0" applyNumberFormat="1" applyFill="1"/>
    <xf numFmtId="0" fontId="0" fillId="2" borderId="0" xfId="0" applyFill="1"/>
    <xf numFmtId="0" fontId="0" fillId="0" borderId="0" xfId="0"/>
    <xf numFmtId="0" fontId="22" fillId="0" borderId="0" xfId="0" applyFont="1" applyAlignment="1">
      <alignment vertical="center" wrapText="1"/>
    </xf>
    <xf numFmtId="0" fontId="23" fillId="0" borderId="0" xfId="0" applyFont="1" applyAlignment="1">
      <alignment vertical="center" wrapText="1"/>
    </xf>
    <xf numFmtId="0" fontId="12" fillId="0" borderId="0" xfId="0" applyFont="1" applyAlignment="1">
      <alignment horizontal="left" vertical="center" wrapText="1"/>
    </xf>
    <xf numFmtId="0" fontId="11" fillId="0" borderId="0" xfId="0" applyFont="1" applyAlignment="1">
      <alignment wrapText="1"/>
    </xf>
    <xf numFmtId="0" fontId="16" fillId="0" borderId="0" xfId="0" applyFont="1" applyAlignment="1">
      <alignment vertical="center" wrapText="1"/>
    </xf>
    <xf numFmtId="0" fontId="24"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A7837-1F13-4F57-B578-396440B43041}">
  <dimension ref="A1:F52"/>
  <sheetViews>
    <sheetView workbookViewId="0">
      <selection activeCell="B1" sqref="B1"/>
    </sheetView>
  </sheetViews>
  <sheetFormatPr defaultRowHeight="14.4" x14ac:dyDescent="0.3"/>
  <cols>
    <col min="2" max="2" width="40.77734375" customWidth="1"/>
    <col min="3" max="3" width="8.88671875" hidden="1" customWidth="1"/>
    <col min="6" max="6" width="30.77734375" customWidth="1"/>
  </cols>
  <sheetData>
    <row r="1" spans="1:6" x14ac:dyDescent="0.3">
      <c r="A1" t="s">
        <v>65</v>
      </c>
      <c r="B1" t="s">
        <v>72</v>
      </c>
      <c r="C1" t="s">
        <v>66</v>
      </c>
      <c r="D1" t="s">
        <v>110</v>
      </c>
      <c r="E1" t="s">
        <v>67</v>
      </c>
      <c r="F1" t="s">
        <v>108</v>
      </c>
    </row>
    <row r="2" spans="1:6" x14ac:dyDescent="0.3">
      <c r="A2" s="31" t="s">
        <v>103</v>
      </c>
      <c r="C2" s="13">
        <v>0.15</v>
      </c>
    </row>
    <row r="3" spans="1:6" x14ac:dyDescent="0.3">
      <c r="A3" s="31"/>
      <c r="B3" t="s">
        <v>75</v>
      </c>
      <c r="C3">
        <v>0.2</v>
      </c>
      <c r="D3">
        <v>0</v>
      </c>
      <c r="E3">
        <f t="shared" ref="E3:E11" si="0">C3*D3</f>
        <v>0</v>
      </c>
      <c r="F3" t="s">
        <v>115</v>
      </c>
    </row>
    <row r="4" spans="1:6" x14ac:dyDescent="0.3">
      <c r="A4" s="31"/>
      <c r="B4" t="s">
        <v>76</v>
      </c>
      <c r="C4">
        <v>0.2</v>
      </c>
      <c r="D4">
        <v>0</v>
      </c>
      <c r="E4">
        <f t="shared" si="0"/>
        <v>0</v>
      </c>
      <c r="F4" t="s">
        <v>115</v>
      </c>
    </row>
    <row r="5" spans="1:6" x14ac:dyDescent="0.3">
      <c r="A5" s="31"/>
      <c r="B5" t="s">
        <v>73</v>
      </c>
      <c r="C5">
        <v>0.15</v>
      </c>
      <c r="D5">
        <v>0</v>
      </c>
      <c r="E5">
        <f t="shared" si="0"/>
        <v>0</v>
      </c>
    </row>
    <row r="6" spans="1:6" x14ac:dyDescent="0.3">
      <c r="A6" s="31"/>
      <c r="B6" t="s">
        <v>112</v>
      </c>
      <c r="C6">
        <v>0.1</v>
      </c>
      <c r="D6">
        <v>0</v>
      </c>
      <c r="E6">
        <f t="shared" si="0"/>
        <v>0</v>
      </c>
      <c r="F6" t="s">
        <v>116</v>
      </c>
    </row>
    <row r="7" spans="1:6" x14ac:dyDescent="0.3">
      <c r="A7" s="31"/>
      <c r="B7" t="s">
        <v>113</v>
      </c>
      <c r="C7">
        <v>0.1</v>
      </c>
      <c r="D7">
        <v>0</v>
      </c>
      <c r="E7">
        <f t="shared" si="0"/>
        <v>0</v>
      </c>
      <c r="F7" t="s">
        <v>117</v>
      </c>
    </row>
    <row r="8" spans="1:6" x14ac:dyDescent="0.3">
      <c r="A8" s="31"/>
      <c r="B8" t="s">
        <v>114</v>
      </c>
      <c r="C8">
        <v>0.1</v>
      </c>
      <c r="D8">
        <v>0</v>
      </c>
      <c r="E8">
        <f t="shared" si="0"/>
        <v>0</v>
      </c>
      <c r="F8" t="s">
        <v>118</v>
      </c>
    </row>
    <row r="9" spans="1:6" x14ac:dyDescent="0.3">
      <c r="A9" s="31"/>
      <c r="B9" t="s">
        <v>133</v>
      </c>
      <c r="C9">
        <v>0.05</v>
      </c>
      <c r="D9">
        <v>10</v>
      </c>
      <c r="E9">
        <f t="shared" si="0"/>
        <v>0.5</v>
      </c>
    </row>
    <row r="10" spans="1:6" x14ac:dyDescent="0.3">
      <c r="A10" s="31"/>
      <c r="B10" t="s">
        <v>74</v>
      </c>
      <c r="C10">
        <v>0.05</v>
      </c>
      <c r="D10">
        <v>10</v>
      </c>
      <c r="E10">
        <f t="shared" si="0"/>
        <v>0.5</v>
      </c>
    </row>
    <row r="11" spans="1:6" x14ac:dyDescent="0.3">
      <c r="A11" s="31"/>
      <c r="B11" t="s">
        <v>297</v>
      </c>
      <c r="C11">
        <v>0.05</v>
      </c>
      <c r="D11">
        <v>10</v>
      </c>
      <c r="E11">
        <f t="shared" si="0"/>
        <v>0.5</v>
      </c>
      <c r="F11" t="s">
        <v>119</v>
      </c>
    </row>
    <row r="12" spans="1:6" x14ac:dyDescent="0.3">
      <c r="A12" s="31"/>
      <c r="B12" t="s">
        <v>109</v>
      </c>
      <c r="C12" s="12">
        <f>SUM(C3:C11)</f>
        <v>1</v>
      </c>
      <c r="D12" s="13">
        <f>SUM(D3:D11)</f>
        <v>30</v>
      </c>
      <c r="E12" s="13">
        <f>SUM(E3:E11)</f>
        <v>1.5</v>
      </c>
    </row>
    <row r="13" spans="1:6" x14ac:dyDescent="0.3">
      <c r="A13" s="31" t="s">
        <v>69</v>
      </c>
      <c r="C13" s="13">
        <v>10</v>
      </c>
    </row>
    <row r="14" spans="1:6" x14ac:dyDescent="0.3">
      <c r="A14" s="31"/>
      <c r="B14" t="s">
        <v>105</v>
      </c>
      <c r="C14">
        <v>0.2</v>
      </c>
      <c r="D14">
        <v>10</v>
      </c>
      <c r="E14">
        <f t="shared" ref="E14:E22" si="1">C14*D14</f>
        <v>2</v>
      </c>
      <c r="F14" t="s">
        <v>120</v>
      </c>
    </row>
    <row r="15" spans="1:6" x14ac:dyDescent="0.3">
      <c r="A15" s="31"/>
      <c r="B15" t="s">
        <v>54</v>
      </c>
      <c r="C15">
        <v>0.1</v>
      </c>
      <c r="D15">
        <v>10</v>
      </c>
      <c r="E15">
        <f t="shared" si="1"/>
        <v>1</v>
      </c>
    </row>
    <row r="16" spans="1:6" x14ac:dyDescent="0.3">
      <c r="A16" s="31"/>
      <c r="B16" t="s">
        <v>77</v>
      </c>
      <c r="C16">
        <v>0.1</v>
      </c>
      <c r="D16">
        <v>10</v>
      </c>
      <c r="E16">
        <f t="shared" si="1"/>
        <v>1</v>
      </c>
    </row>
    <row r="17" spans="1:6" x14ac:dyDescent="0.3">
      <c r="A17" s="31"/>
      <c r="B17" t="s">
        <v>96</v>
      </c>
      <c r="C17">
        <v>0.1</v>
      </c>
      <c r="D17">
        <v>0</v>
      </c>
      <c r="E17">
        <f t="shared" si="1"/>
        <v>0</v>
      </c>
    </row>
    <row r="18" spans="1:6" x14ac:dyDescent="0.3">
      <c r="A18" s="31"/>
      <c r="B18" t="s">
        <v>79</v>
      </c>
      <c r="C18">
        <v>0.1</v>
      </c>
      <c r="D18">
        <v>10</v>
      </c>
      <c r="E18">
        <f t="shared" si="1"/>
        <v>1</v>
      </c>
    </row>
    <row r="19" spans="1:6" x14ac:dyDescent="0.3">
      <c r="A19" s="31"/>
      <c r="B19" t="s">
        <v>78</v>
      </c>
      <c r="C19">
        <v>0.1</v>
      </c>
      <c r="D19">
        <v>0</v>
      </c>
      <c r="E19">
        <f t="shared" si="1"/>
        <v>0</v>
      </c>
    </row>
    <row r="20" spans="1:6" x14ac:dyDescent="0.3">
      <c r="A20" s="31"/>
      <c r="B20" t="s">
        <v>80</v>
      </c>
      <c r="C20">
        <v>0.1</v>
      </c>
      <c r="D20">
        <v>10</v>
      </c>
      <c r="E20">
        <f t="shared" si="1"/>
        <v>1</v>
      </c>
    </row>
    <row r="21" spans="1:6" x14ac:dyDescent="0.3">
      <c r="A21" s="31"/>
      <c r="B21" t="s">
        <v>81</v>
      </c>
      <c r="C21">
        <v>0.1</v>
      </c>
      <c r="D21">
        <v>10</v>
      </c>
      <c r="E21">
        <f t="shared" si="1"/>
        <v>1</v>
      </c>
    </row>
    <row r="22" spans="1:6" x14ac:dyDescent="0.3">
      <c r="A22" s="31"/>
      <c r="B22" t="s">
        <v>82</v>
      </c>
      <c r="C22">
        <v>0.1</v>
      </c>
      <c r="D22">
        <v>10</v>
      </c>
      <c r="E22">
        <f t="shared" si="1"/>
        <v>1</v>
      </c>
    </row>
    <row r="23" spans="1:6" x14ac:dyDescent="0.3">
      <c r="A23" s="31"/>
      <c r="B23" t="s">
        <v>106</v>
      </c>
      <c r="C23" s="12">
        <f>SUM(C14:C22)</f>
        <v>0.99999999999999989</v>
      </c>
      <c r="D23" s="14">
        <f>SUM(D14:D22)</f>
        <v>70</v>
      </c>
      <c r="E23" s="14">
        <f>SUM(E14:E22)</f>
        <v>8</v>
      </c>
    </row>
    <row r="24" spans="1:6" x14ac:dyDescent="0.3">
      <c r="A24" s="31" t="s">
        <v>70</v>
      </c>
      <c r="C24" s="13">
        <v>35</v>
      </c>
    </row>
    <row r="25" spans="1:6" x14ac:dyDescent="0.3">
      <c r="A25" s="31"/>
      <c r="B25" t="s">
        <v>83</v>
      </c>
      <c r="C25">
        <v>0.3</v>
      </c>
      <c r="D25">
        <v>7</v>
      </c>
      <c r="E25">
        <f t="shared" ref="E25:E33" si="2">C25*D25</f>
        <v>2.1</v>
      </c>
      <c r="F25" t="s">
        <v>121</v>
      </c>
    </row>
    <row r="26" spans="1:6" x14ac:dyDescent="0.3">
      <c r="A26" s="31"/>
      <c r="B26" t="s">
        <v>87</v>
      </c>
      <c r="C26">
        <v>0.15</v>
      </c>
      <c r="D26">
        <v>0</v>
      </c>
      <c r="E26">
        <f t="shared" si="2"/>
        <v>0</v>
      </c>
      <c r="F26" t="s">
        <v>125</v>
      </c>
    </row>
    <row r="27" spans="1:6" x14ac:dyDescent="0.3">
      <c r="A27" s="31"/>
      <c r="B27" t="s">
        <v>94</v>
      </c>
      <c r="C27">
        <v>0.15</v>
      </c>
      <c r="D27">
        <v>4</v>
      </c>
      <c r="E27">
        <f t="shared" si="2"/>
        <v>0.6</v>
      </c>
      <c r="F27" t="s">
        <v>127</v>
      </c>
    </row>
    <row r="28" spans="1:6" x14ac:dyDescent="0.3">
      <c r="A28" s="31"/>
      <c r="B28" t="s">
        <v>84</v>
      </c>
      <c r="C28">
        <v>0.1</v>
      </c>
      <c r="D28">
        <v>8</v>
      </c>
      <c r="E28">
        <f t="shared" si="2"/>
        <v>0.8</v>
      </c>
      <c r="F28" t="s">
        <v>122</v>
      </c>
    </row>
    <row r="29" spans="1:6" x14ac:dyDescent="0.3">
      <c r="A29" s="31"/>
      <c r="B29" t="s">
        <v>97</v>
      </c>
      <c r="C29">
        <v>0.1</v>
      </c>
      <c r="D29">
        <v>4</v>
      </c>
      <c r="E29">
        <f t="shared" si="2"/>
        <v>0.4</v>
      </c>
      <c r="F29" t="s">
        <v>123</v>
      </c>
    </row>
    <row r="30" spans="1:6" x14ac:dyDescent="0.3">
      <c r="A30" s="31"/>
      <c r="B30" t="s">
        <v>85</v>
      </c>
      <c r="C30">
        <v>0.05</v>
      </c>
      <c r="D30">
        <v>2</v>
      </c>
      <c r="E30">
        <f t="shared" si="2"/>
        <v>0.1</v>
      </c>
      <c r="F30" t="s">
        <v>124</v>
      </c>
    </row>
    <row r="31" spans="1:6" x14ac:dyDescent="0.3">
      <c r="A31" s="31"/>
      <c r="B31" t="s">
        <v>88</v>
      </c>
      <c r="C31">
        <v>0.05</v>
      </c>
      <c r="D31">
        <v>7</v>
      </c>
      <c r="E31">
        <f t="shared" si="2"/>
        <v>0.35000000000000003</v>
      </c>
      <c r="F31" t="s">
        <v>126</v>
      </c>
    </row>
    <row r="32" spans="1:6" x14ac:dyDescent="0.3">
      <c r="A32" s="31"/>
      <c r="B32" t="s">
        <v>95</v>
      </c>
      <c r="C32">
        <v>0.05</v>
      </c>
      <c r="D32">
        <v>3</v>
      </c>
      <c r="E32">
        <f t="shared" si="2"/>
        <v>0.15000000000000002</v>
      </c>
      <c r="F32" t="s">
        <v>128</v>
      </c>
    </row>
    <row r="33" spans="1:6" x14ac:dyDescent="0.3">
      <c r="A33" s="31"/>
      <c r="B33" t="s">
        <v>102</v>
      </c>
      <c r="C33">
        <v>0.05</v>
      </c>
      <c r="D33">
        <v>10</v>
      </c>
      <c r="E33">
        <f t="shared" si="2"/>
        <v>0.5</v>
      </c>
      <c r="F33" t="s">
        <v>129</v>
      </c>
    </row>
    <row r="34" spans="1:6" x14ac:dyDescent="0.3">
      <c r="A34" s="31"/>
      <c r="B34" t="s">
        <v>104</v>
      </c>
      <c r="C34" s="12">
        <f>SUM(C25:C33)</f>
        <v>1</v>
      </c>
      <c r="D34" s="13">
        <f>SUM(D25:D33)</f>
        <v>45</v>
      </c>
      <c r="E34" s="13">
        <f>SUM(E25:E33)</f>
        <v>5</v>
      </c>
    </row>
    <row r="35" spans="1:6" x14ac:dyDescent="0.3">
      <c r="A35" s="31" t="s">
        <v>71</v>
      </c>
      <c r="C35" s="13">
        <v>40</v>
      </c>
    </row>
    <row r="36" spans="1:6" x14ac:dyDescent="0.3">
      <c r="A36" s="31"/>
      <c r="B36" t="s">
        <v>91</v>
      </c>
      <c r="C36">
        <v>0.25</v>
      </c>
      <c r="D36">
        <v>0</v>
      </c>
      <c r="E36">
        <f t="shared" ref="E36:E43" si="3">C36*D36</f>
        <v>0</v>
      </c>
    </row>
    <row r="37" spans="1:6" x14ac:dyDescent="0.3">
      <c r="A37" s="31"/>
      <c r="B37" t="s">
        <v>86</v>
      </c>
      <c r="C37">
        <v>0.2</v>
      </c>
      <c r="D37">
        <v>7</v>
      </c>
      <c r="E37">
        <f t="shared" si="3"/>
        <v>1.4000000000000001</v>
      </c>
    </row>
    <row r="38" spans="1:6" x14ac:dyDescent="0.3">
      <c r="A38" s="31"/>
      <c r="B38" t="s">
        <v>89</v>
      </c>
      <c r="C38">
        <v>0.2</v>
      </c>
      <c r="D38">
        <v>7</v>
      </c>
      <c r="E38">
        <f t="shared" si="3"/>
        <v>1.4000000000000001</v>
      </c>
    </row>
    <row r="39" spans="1:6" x14ac:dyDescent="0.3">
      <c r="A39" s="31"/>
      <c r="B39" t="s">
        <v>92</v>
      </c>
      <c r="C39">
        <v>0.15</v>
      </c>
      <c r="D39">
        <v>2</v>
      </c>
      <c r="E39">
        <f t="shared" si="3"/>
        <v>0.3</v>
      </c>
    </row>
    <row r="40" spans="1:6" x14ac:dyDescent="0.3">
      <c r="A40" s="31"/>
      <c r="B40" t="s">
        <v>93</v>
      </c>
      <c r="C40">
        <v>0.15</v>
      </c>
      <c r="D40">
        <v>7</v>
      </c>
      <c r="E40">
        <f t="shared" si="3"/>
        <v>1.05</v>
      </c>
    </row>
    <row r="41" spans="1:6" x14ac:dyDescent="0.3">
      <c r="A41" s="31"/>
      <c r="B41" t="s">
        <v>90</v>
      </c>
      <c r="C41">
        <v>0.05</v>
      </c>
      <c r="D41">
        <v>7</v>
      </c>
      <c r="E41">
        <f t="shared" si="3"/>
        <v>0.35000000000000003</v>
      </c>
    </row>
    <row r="42" spans="1:6" x14ac:dyDescent="0.3">
      <c r="A42" s="31"/>
      <c r="E42">
        <f t="shared" si="3"/>
        <v>0</v>
      </c>
    </row>
    <row r="43" spans="1:6" x14ac:dyDescent="0.3">
      <c r="A43" s="31"/>
      <c r="E43">
        <f t="shared" si="3"/>
        <v>0</v>
      </c>
    </row>
    <row r="44" spans="1:6" x14ac:dyDescent="0.3">
      <c r="A44" s="31"/>
      <c r="B44" t="s">
        <v>107</v>
      </c>
      <c r="C44">
        <f>SUM(C36:C43)</f>
        <v>1</v>
      </c>
      <c r="D44">
        <f>SUM(D36:D43)</f>
        <v>30</v>
      </c>
      <c r="E44">
        <f>SUM(E36:E43)</f>
        <v>4.5</v>
      </c>
    </row>
    <row r="46" spans="1:6" x14ac:dyDescent="0.3">
      <c r="A46" t="s">
        <v>98</v>
      </c>
      <c r="C46" s="12" t="s">
        <v>111</v>
      </c>
      <c r="D46" s="13"/>
    </row>
    <row r="47" spans="1:6" x14ac:dyDescent="0.3">
      <c r="A47" t="s">
        <v>68</v>
      </c>
      <c r="C47" s="13">
        <v>15</v>
      </c>
      <c r="D47" s="13">
        <f>$E$12*C47*0.1</f>
        <v>2.25</v>
      </c>
      <c r="E47" s="13"/>
    </row>
    <row r="48" spans="1:6" x14ac:dyDescent="0.3">
      <c r="A48" t="s">
        <v>99</v>
      </c>
      <c r="C48" s="13">
        <f>$C$13</f>
        <v>10</v>
      </c>
      <c r="D48" s="14">
        <f>$E$23*C48*0.1</f>
        <v>8</v>
      </c>
      <c r="E48" s="13"/>
    </row>
    <row r="49" spans="1:5" x14ac:dyDescent="0.3">
      <c r="A49" t="s">
        <v>100</v>
      </c>
      <c r="C49" s="13">
        <f>$C$24</f>
        <v>35</v>
      </c>
      <c r="D49" s="13">
        <f>$E$34*C49*0.1</f>
        <v>17.5</v>
      </c>
      <c r="E49" s="13"/>
    </row>
    <row r="50" spans="1:5" x14ac:dyDescent="0.3">
      <c r="A50" t="s">
        <v>71</v>
      </c>
      <c r="C50" s="13">
        <f>$C$35</f>
        <v>40</v>
      </c>
      <c r="D50">
        <f>E$44*C50*0.1</f>
        <v>18</v>
      </c>
      <c r="E50" s="13"/>
    </row>
    <row r="52" spans="1:5" s="30" customFormat="1" x14ac:dyDescent="0.3">
      <c r="A52" s="30" t="s">
        <v>101</v>
      </c>
      <c r="D52" s="29"/>
      <c r="E52" s="29">
        <f>SUM(D47:D50)</f>
        <v>45.75</v>
      </c>
    </row>
  </sheetData>
  <mergeCells count="4">
    <mergeCell ref="A2:A12"/>
    <mergeCell ref="A13:A23"/>
    <mergeCell ref="A24:A34"/>
    <mergeCell ref="A35:A44"/>
  </mergeCells>
  <dataValidations count="1">
    <dataValidation type="whole" allowBlank="1" showInputMessage="1" showErrorMessage="1" sqref="D24:D33 D3:D11 D13:D22 D35:D43" xr:uid="{F5DD4F57-B44C-44DD-B3F5-D70F642F6471}">
      <formula1>0</formula1>
      <formula2>10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9A38C-9B23-4C61-90F6-40F7624F03E5}">
  <dimension ref="A1:E18"/>
  <sheetViews>
    <sheetView workbookViewId="0">
      <selection activeCell="D12" sqref="D12"/>
    </sheetView>
  </sheetViews>
  <sheetFormatPr defaultRowHeight="14.4" x14ac:dyDescent="0.3"/>
  <cols>
    <col min="1" max="1" width="55.77734375" customWidth="1"/>
    <col min="4" max="4" width="19.5546875" bestFit="1" customWidth="1"/>
  </cols>
  <sheetData>
    <row r="1" spans="1:5" x14ac:dyDescent="0.3">
      <c r="A1" t="s">
        <v>275</v>
      </c>
      <c r="B1" s="15">
        <v>51840</v>
      </c>
      <c r="D1" t="s">
        <v>344</v>
      </c>
      <c r="E1" s="15">
        <v>21000</v>
      </c>
    </row>
    <row r="2" spans="1:5" x14ac:dyDescent="0.3">
      <c r="A2" t="s">
        <v>276</v>
      </c>
      <c r="B2" s="15">
        <v>60</v>
      </c>
      <c r="D2" t="s">
        <v>342</v>
      </c>
      <c r="E2" s="19">
        <f>E1/1880</f>
        <v>11.170212765957446</v>
      </c>
    </row>
    <row r="3" spans="1:5" x14ac:dyDescent="0.3">
      <c r="A3" t="s">
        <v>277</v>
      </c>
      <c r="B3">
        <f>B1/B2</f>
        <v>864</v>
      </c>
      <c r="D3" t="s">
        <v>343</v>
      </c>
      <c r="E3" s="19">
        <f>E1/920</f>
        <v>22.826086956521738</v>
      </c>
    </row>
    <row r="4" spans="1:5" x14ac:dyDescent="0.3">
      <c r="A4" t="s">
        <v>278</v>
      </c>
      <c r="B4">
        <f>B3/12</f>
        <v>72</v>
      </c>
      <c r="D4" t="s">
        <v>345</v>
      </c>
      <c r="E4" s="19">
        <f>E1/470</f>
        <v>44.680851063829785</v>
      </c>
    </row>
    <row r="5" spans="1:5" x14ac:dyDescent="0.3">
      <c r="A5" t="s">
        <v>279</v>
      </c>
      <c r="B5">
        <f>B4/20</f>
        <v>3.6</v>
      </c>
      <c r="D5" t="s">
        <v>346</v>
      </c>
      <c r="E5" s="15">
        <f>E1/1400</f>
        <v>15</v>
      </c>
    </row>
    <row r="6" spans="1:5" x14ac:dyDescent="0.3">
      <c r="A6" t="s">
        <v>280</v>
      </c>
      <c r="B6">
        <v>8</v>
      </c>
      <c r="D6" t="s">
        <v>347</v>
      </c>
      <c r="E6" t="s">
        <v>348</v>
      </c>
    </row>
    <row r="7" spans="1:5" x14ac:dyDescent="0.3">
      <c r="A7" t="s">
        <v>281</v>
      </c>
      <c r="B7">
        <f>B3/B6</f>
        <v>108</v>
      </c>
      <c r="D7" t="s">
        <v>349</v>
      </c>
      <c r="E7">
        <f>1400/12</f>
        <v>116.66666666666667</v>
      </c>
    </row>
    <row r="9" spans="1:5" x14ac:dyDescent="0.3">
      <c r="A9" t="s">
        <v>360</v>
      </c>
      <c r="B9" t="s">
        <v>361</v>
      </c>
      <c r="C9" t="s">
        <v>299</v>
      </c>
      <c r="D9" t="s">
        <v>300</v>
      </c>
    </row>
    <row r="10" spans="1:5" x14ac:dyDescent="0.3">
      <c r="A10" s="20" t="s">
        <v>351</v>
      </c>
      <c r="B10" t="s">
        <v>357</v>
      </c>
      <c r="C10" t="s">
        <v>302</v>
      </c>
      <c r="D10">
        <v>603</v>
      </c>
    </row>
    <row r="11" spans="1:5" x14ac:dyDescent="0.3">
      <c r="A11" s="21" t="s">
        <v>354</v>
      </c>
      <c r="B11" t="s">
        <v>357</v>
      </c>
      <c r="C11" t="s">
        <v>311</v>
      </c>
      <c r="D11" t="s">
        <v>327</v>
      </c>
    </row>
    <row r="12" spans="1:5" ht="17.399999999999999" x14ac:dyDescent="0.3">
      <c r="A12" s="22" t="s">
        <v>356</v>
      </c>
      <c r="B12" t="s">
        <v>357</v>
      </c>
      <c r="C12" t="s">
        <v>302</v>
      </c>
      <c r="D12">
        <v>603</v>
      </c>
    </row>
    <row r="13" spans="1:5" x14ac:dyDescent="0.3">
      <c r="A13" s="20" t="s">
        <v>350</v>
      </c>
      <c r="B13" t="s">
        <v>358</v>
      </c>
      <c r="C13" t="s">
        <v>302</v>
      </c>
      <c r="D13">
        <v>605</v>
      </c>
    </row>
    <row r="14" spans="1:5" x14ac:dyDescent="0.3">
      <c r="A14" s="20" t="s">
        <v>352</v>
      </c>
      <c r="B14" t="s">
        <v>358</v>
      </c>
      <c r="C14" t="s">
        <v>311</v>
      </c>
      <c r="D14" t="s">
        <v>327</v>
      </c>
    </row>
    <row r="15" spans="1:5" x14ac:dyDescent="0.3">
      <c r="A15" s="21" t="s">
        <v>353</v>
      </c>
      <c r="B15" t="s">
        <v>359</v>
      </c>
      <c r="C15" t="s">
        <v>311</v>
      </c>
      <c r="D15" t="s">
        <v>318</v>
      </c>
    </row>
    <row r="16" spans="1:5" ht="17.399999999999999" x14ac:dyDescent="0.3">
      <c r="A16" s="22" t="s">
        <v>355</v>
      </c>
      <c r="B16" t="s">
        <v>359</v>
      </c>
      <c r="C16" t="s">
        <v>311</v>
      </c>
      <c r="D16" t="s">
        <v>335</v>
      </c>
    </row>
    <row r="18" spans="1:1" ht="17.399999999999999" x14ac:dyDescent="0.3">
      <c r="A18" s="23"/>
    </row>
  </sheetData>
  <sortState xmlns:xlrd2="http://schemas.microsoft.com/office/spreadsheetml/2017/richdata2" ref="A10:D16">
    <sortCondition ref="B10:B1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91B24-6270-4BE1-9515-1C3DFE741621}">
  <dimension ref="A1:E57"/>
  <sheetViews>
    <sheetView tabSelected="1" workbookViewId="0">
      <selection sqref="A1:A1048576"/>
    </sheetView>
  </sheetViews>
  <sheetFormatPr defaultRowHeight="14.4" x14ac:dyDescent="0.3"/>
  <cols>
    <col min="2" max="2" width="45.21875" style="24" customWidth="1"/>
    <col min="3" max="3" width="40.77734375" hidden="1" customWidth="1"/>
    <col min="4" max="4" width="35.5546875" customWidth="1"/>
    <col min="5" max="5" width="22.44140625" hidden="1" customWidth="1"/>
  </cols>
  <sheetData>
    <row r="1" spans="1:5" x14ac:dyDescent="0.3">
      <c r="A1" t="s">
        <v>134</v>
      </c>
      <c r="B1" s="24" t="s">
        <v>135</v>
      </c>
      <c r="C1" t="s">
        <v>235</v>
      </c>
      <c r="D1" t="s">
        <v>236</v>
      </c>
      <c r="E1" t="s">
        <v>248</v>
      </c>
    </row>
    <row r="2" spans="1:5" ht="33" customHeight="1" x14ac:dyDescent="0.3">
      <c r="A2" t="s">
        <v>136</v>
      </c>
      <c r="B2" s="24" t="s">
        <v>221</v>
      </c>
      <c r="C2" t="s">
        <v>256</v>
      </c>
      <c r="D2" t="s">
        <v>242</v>
      </c>
      <c r="E2" t="str">
        <f>CONCATENATE(D2,": ",B2)</f>
        <v>Compliance Deliverable: Need to confirm Consumer completed Step 1-10 of Process (e.g. Job Description, Personal Financial Statement, Letter of intent, self Feasibility Questionaire, Etc.)</v>
      </c>
    </row>
    <row r="3" spans="1:5" x14ac:dyDescent="0.3">
      <c r="A3" t="s">
        <v>136</v>
      </c>
      <c r="B3" s="24" t="s">
        <v>224</v>
      </c>
      <c r="C3" t="s">
        <v>340</v>
      </c>
      <c r="D3" t="s">
        <v>242</v>
      </c>
      <c r="E3" t="str">
        <f>CONCATENATE(D3,": ",B3)</f>
        <v>Compliance Deliverable: Who is the manufacturer of the Life Coach Software?</v>
      </c>
    </row>
    <row r="4" spans="1:5" x14ac:dyDescent="0.3">
      <c r="A4" t="s">
        <v>203</v>
      </c>
      <c r="B4" t="s">
        <v>295</v>
      </c>
      <c r="D4" t="s">
        <v>242</v>
      </c>
    </row>
    <row r="5" spans="1:5" x14ac:dyDescent="0.3">
      <c r="A5" t="s">
        <v>136</v>
      </c>
      <c r="B5" s="24" t="s">
        <v>204</v>
      </c>
      <c r="C5" t="s">
        <v>257</v>
      </c>
      <c r="D5" t="s">
        <v>54</v>
      </c>
      <c r="E5" t="str">
        <f>CONCATENATE(D5,": ",B5)</f>
        <v>Description of Business: Is this a start up or is this an expansion?</v>
      </c>
    </row>
    <row r="6" spans="1:5" x14ac:dyDescent="0.3">
      <c r="A6" t="s">
        <v>203</v>
      </c>
      <c r="B6" t="s">
        <v>287</v>
      </c>
      <c r="D6" t="s">
        <v>54</v>
      </c>
    </row>
    <row r="7" spans="1:5" ht="28.8" x14ac:dyDescent="0.3">
      <c r="A7" t="s">
        <v>136</v>
      </c>
      <c r="B7" s="24" t="s">
        <v>218</v>
      </c>
      <c r="C7" t="s">
        <v>258</v>
      </c>
      <c r="D7" t="s">
        <v>105</v>
      </c>
      <c r="E7" t="str">
        <f t="shared" ref="E7:E19" si="0">CONCATENATE(D7,": ",B7)</f>
        <v>Executive Summary/Proof of Passion: What financial goal are you attempting to achieve? In consideration of your existing income.</v>
      </c>
    </row>
    <row r="8" spans="1:5" x14ac:dyDescent="0.3">
      <c r="A8" t="s">
        <v>203</v>
      </c>
      <c r="B8" t="s">
        <v>246</v>
      </c>
      <c r="D8" t="s">
        <v>105</v>
      </c>
      <c r="E8" t="str">
        <f t="shared" si="0"/>
        <v xml:space="preserve">Executive Summary/Proof of Passion: Executive Summary: Too Long (5 pages);Does not answer how much or value prop or when it is expected to exit. </v>
      </c>
    </row>
    <row r="9" spans="1:5" x14ac:dyDescent="0.3">
      <c r="A9" t="s">
        <v>203</v>
      </c>
      <c r="B9" t="s">
        <v>205</v>
      </c>
      <c r="D9" t="s">
        <v>105</v>
      </c>
      <c r="E9" t="str">
        <f t="shared" si="0"/>
        <v>Executive Summary/Proof of Passion: Value Prop not in ES but is defined in the document.</v>
      </c>
    </row>
    <row r="10" spans="1:5" ht="43.2" x14ac:dyDescent="0.3">
      <c r="A10" t="s">
        <v>136</v>
      </c>
      <c r="B10" s="24" t="s">
        <v>245</v>
      </c>
      <c r="C10" t="s">
        <v>259</v>
      </c>
      <c r="D10" t="s">
        <v>82</v>
      </c>
      <c r="E10" t="str">
        <f t="shared" si="0"/>
        <v>Financial Statements/Forecast: What specifically is the income target that should trigger exit from BSBP (Break Even or some other number?)</v>
      </c>
    </row>
    <row r="11" spans="1:5" ht="28.8" x14ac:dyDescent="0.3">
      <c r="A11" t="s">
        <v>136</v>
      </c>
      <c r="B11" s="24" t="s">
        <v>208</v>
      </c>
      <c r="C11" t="s">
        <v>260</v>
      </c>
      <c r="D11" t="s">
        <v>82</v>
      </c>
      <c r="E11" t="str">
        <f t="shared" si="0"/>
        <v>Financial Statements/Forecast: What professional services are you employing and for how much beyond your role in the Business?ess?</v>
      </c>
    </row>
    <row r="12" spans="1:5" ht="28.8" x14ac:dyDescent="0.3">
      <c r="A12" t="s">
        <v>136</v>
      </c>
      <c r="B12" s="24" t="s">
        <v>223</v>
      </c>
      <c r="C12" t="s">
        <v>261</v>
      </c>
      <c r="D12" t="s">
        <v>82</v>
      </c>
      <c r="E12" t="str">
        <f t="shared" si="0"/>
        <v>Financial Statements/Forecast: What are your Costs of Goods Sold (COGS)? It shows as zero on the PnL?</v>
      </c>
    </row>
    <row r="13" spans="1:5" ht="28.8" x14ac:dyDescent="0.3">
      <c r="A13" t="s">
        <v>136</v>
      </c>
      <c r="B13" s="24" t="s">
        <v>219</v>
      </c>
      <c r="C13" t="s">
        <v>262</v>
      </c>
      <c r="D13" t="s">
        <v>82</v>
      </c>
      <c r="E13" t="str">
        <f t="shared" si="0"/>
        <v>Financial Statements/Forecast: What contribution (in kind or cash) are you pledging, if any?</v>
      </c>
    </row>
    <row r="14" spans="1:5" ht="28.8" x14ac:dyDescent="0.3">
      <c r="A14" t="s">
        <v>136</v>
      </c>
      <c r="B14" s="24" t="s">
        <v>220</v>
      </c>
      <c r="C14" t="s">
        <v>263</v>
      </c>
      <c r="D14" t="s">
        <v>82</v>
      </c>
      <c r="E14" t="str">
        <f t="shared" si="0"/>
        <v>Financial Statements/Forecast: How and when will you draw a salary from this business?</v>
      </c>
    </row>
    <row r="15" spans="1:5" ht="28.8" x14ac:dyDescent="0.3">
      <c r="A15" t="s">
        <v>136</v>
      </c>
      <c r="B15" s="24" t="s">
        <v>234</v>
      </c>
      <c r="C15" t="s">
        <v>264</v>
      </c>
      <c r="D15" t="s">
        <v>82</v>
      </c>
      <c r="E15" t="str">
        <f t="shared" si="0"/>
        <v>Financial Statements/Forecast: Can you describe what is in the $2,000 Social Media coordination?</v>
      </c>
    </row>
    <row r="16" spans="1:5" x14ac:dyDescent="0.3">
      <c r="A16" t="s">
        <v>136</v>
      </c>
      <c r="B16" s="24" t="s">
        <v>239</v>
      </c>
      <c r="C16" t="s">
        <v>265</v>
      </c>
      <c r="D16" t="s">
        <v>82</v>
      </c>
      <c r="E16" t="str">
        <f t="shared" si="0"/>
        <v>Financial Statements/Forecast: What is included in the $3,000 "Utilities Expense?"</v>
      </c>
    </row>
    <row r="17" spans="1:5" x14ac:dyDescent="0.3">
      <c r="A17" t="s">
        <v>136</v>
      </c>
      <c r="B17" s="24" t="s">
        <v>240</v>
      </c>
      <c r="C17" t="s">
        <v>266</v>
      </c>
      <c r="D17" t="s">
        <v>82</v>
      </c>
      <c r="E17" t="str">
        <f t="shared" si="0"/>
        <v>Financial Statements/Forecast: Why no insurance expense in year one?</v>
      </c>
    </row>
    <row r="18" spans="1:5" x14ac:dyDescent="0.3">
      <c r="A18" t="s">
        <v>203</v>
      </c>
      <c r="B18" t="s">
        <v>217</v>
      </c>
      <c r="D18" t="s">
        <v>82</v>
      </c>
      <c r="E18" t="str">
        <f t="shared" si="0"/>
        <v>Financial Statements/Forecast: Break Even - 3 events per Day (Average)</v>
      </c>
    </row>
    <row r="19" spans="1:5" x14ac:dyDescent="0.3">
      <c r="A19" t="s">
        <v>203</v>
      </c>
      <c r="B19" t="s">
        <v>244</v>
      </c>
      <c r="D19" t="s">
        <v>82</v>
      </c>
      <c r="E19" t="str">
        <f t="shared" si="0"/>
        <v>Financial Statements/Forecast: NEED TO SEE A MONTH BY MONTH BREAKDOWN IN YEAR 1 TO DETERMINE THE EXPECTED DATE of EXIT AND SOURCE OF INITIAL INCOME. (E.G. WHEN IS THE 21K BEING PAID?)</v>
      </c>
    </row>
    <row r="20" spans="1:5" x14ac:dyDescent="0.3">
      <c r="A20" t="s">
        <v>203</v>
      </c>
      <c r="B20" t="s">
        <v>364</v>
      </c>
      <c r="D20" t="s">
        <v>82</v>
      </c>
    </row>
    <row r="21" spans="1:5" x14ac:dyDescent="0.3">
      <c r="A21" t="s">
        <v>203</v>
      </c>
      <c r="B21" t="s">
        <v>293</v>
      </c>
      <c r="D21" t="s">
        <v>82</v>
      </c>
    </row>
    <row r="22" spans="1:5" x14ac:dyDescent="0.3">
      <c r="A22" t="s">
        <v>203</v>
      </c>
      <c r="B22" t="s">
        <v>294</v>
      </c>
      <c r="D22" t="s">
        <v>82</v>
      </c>
    </row>
    <row r="23" spans="1:5" ht="28.8" x14ac:dyDescent="0.3">
      <c r="A23" t="s">
        <v>136</v>
      </c>
      <c r="B23" s="24" t="s">
        <v>207</v>
      </c>
      <c r="C23" t="s">
        <v>250</v>
      </c>
      <c r="D23" t="s">
        <v>81</v>
      </c>
      <c r="E23" t="str">
        <f t="shared" ref="E23:E32" si="1">CONCATENATE(D23,": ",B23)</f>
        <v>Marketing Plan: Is any revenue from the State of Michigan expected before Break Even?</v>
      </c>
    </row>
    <row r="24" spans="1:5" ht="28.8" x14ac:dyDescent="0.3">
      <c r="A24" t="s">
        <v>136</v>
      </c>
      <c r="B24" s="24" t="s">
        <v>215</v>
      </c>
      <c r="C24" t="s">
        <v>251</v>
      </c>
      <c r="D24" t="s">
        <v>81</v>
      </c>
      <c r="E24" t="str">
        <f t="shared" si="1"/>
        <v>Marketing Plan: What is the medium income of people with a disabilty in this area? How does it relate to your more global stats?</v>
      </c>
    </row>
    <row r="25" spans="1:5" ht="28.8" x14ac:dyDescent="0.3">
      <c r="A25" t="s">
        <v>136</v>
      </c>
      <c r="B25" s="24" t="s">
        <v>227</v>
      </c>
      <c r="C25" t="s">
        <v>267</v>
      </c>
      <c r="D25" t="s">
        <v>81</v>
      </c>
      <c r="E25" t="str">
        <f t="shared" si="1"/>
        <v>Marketing Plan: Do you perceive licensed Life Coaches and traditional Therapists as competitors?</v>
      </c>
    </row>
    <row r="26" spans="1:5" ht="43.2" x14ac:dyDescent="0.3">
      <c r="A26" t="s">
        <v>136</v>
      </c>
      <c r="B26" s="24" t="s">
        <v>231</v>
      </c>
      <c r="C26" t="s">
        <v>268</v>
      </c>
      <c r="D26" t="s">
        <v>81</v>
      </c>
      <c r="E26" t="str">
        <f t="shared" si="1"/>
        <v>Marketing Plan: Which of the several Sales approaches mentioned will be employed at launch? (Cold Calling, Mass Marketing, digital, Referrals, Etc.)</v>
      </c>
    </row>
    <row r="27" spans="1:5" x14ac:dyDescent="0.3">
      <c r="A27" t="s">
        <v>203</v>
      </c>
      <c r="B27" t="s">
        <v>206</v>
      </c>
      <c r="D27" t="s">
        <v>81</v>
      </c>
      <c r="E27" t="str">
        <f t="shared" si="1"/>
        <v>Marketing Plan: p12 - limited detail concerning target market (e.g. disabilities)</v>
      </c>
    </row>
    <row r="28" spans="1:5" x14ac:dyDescent="0.3">
      <c r="A28" t="s">
        <v>203</v>
      </c>
      <c r="B28" t="s">
        <v>213</v>
      </c>
      <c r="D28" t="s">
        <v>81</v>
      </c>
      <c r="E28" t="str">
        <f t="shared" si="1"/>
        <v>Marketing Plan: Detailed and solid market analysis but some of the stats don conflict and it is not completely clear how they are being related to plan.</v>
      </c>
    </row>
    <row r="29" spans="1:5" x14ac:dyDescent="0.3">
      <c r="A29" t="s">
        <v>203</v>
      </c>
      <c r="B29" t="s">
        <v>216</v>
      </c>
      <c r="D29" t="s">
        <v>81</v>
      </c>
      <c r="E29" t="str">
        <f t="shared" si="1"/>
        <v>Marketing Plan: Pricing is in-line with the market.</v>
      </c>
    </row>
    <row r="30" spans="1:5" x14ac:dyDescent="0.3">
      <c r="A30" t="s">
        <v>203</v>
      </c>
      <c r="B30" t="s">
        <v>230</v>
      </c>
      <c r="D30" t="s">
        <v>81</v>
      </c>
      <c r="E30" t="str">
        <f t="shared" si="1"/>
        <v>Marketing Plan: P12 STAT #6 People with disabilities use Life Coaches to navigate response to their condition.</v>
      </c>
    </row>
    <row r="31" spans="1:5" x14ac:dyDescent="0.3">
      <c r="A31" t="s">
        <v>203</v>
      </c>
      <c r="B31" t="s">
        <v>232</v>
      </c>
      <c r="D31" t="s">
        <v>81</v>
      </c>
      <c r="E31" t="str">
        <f t="shared" si="1"/>
        <v xml:space="preserve">Marketing Plan: P19 STAT: 8% of Coaching is directed at individuals with a disability. </v>
      </c>
    </row>
    <row r="32" spans="1:5" x14ac:dyDescent="0.3">
      <c r="A32" t="s">
        <v>203</v>
      </c>
      <c r="B32" t="s">
        <v>226</v>
      </c>
      <c r="D32" t="s">
        <v>81</v>
      </c>
      <c r="E32" t="str">
        <f t="shared" si="1"/>
        <v>Marketing Plan: p14 STAT: 71k Life Coaches</v>
      </c>
    </row>
    <row r="33" spans="1:5" x14ac:dyDescent="0.3">
      <c r="A33" t="s">
        <v>203</v>
      </c>
      <c r="B33" t="s">
        <v>247</v>
      </c>
      <c r="D33" t="s">
        <v>81</v>
      </c>
    </row>
    <row r="34" spans="1:5" x14ac:dyDescent="0.3">
      <c r="A34" t="s">
        <v>203</v>
      </c>
      <c r="B34" t="s">
        <v>365</v>
      </c>
      <c r="D34" t="s">
        <v>81</v>
      </c>
    </row>
    <row r="35" spans="1:5" x14ac:dyDescent="0.3">
      <c r="A35" t="s">
        <v>203</v>
      </c>
      <c r="B35" t="s">
        <v>289</v>
      </c>
      <c r="D35" t="s">
        <v>81</v>
      </c>
    </row>
    <row r="36" spans="1:5" ht="28.8" x14ac:dyDescent="0.3">
      <c r="A36" t="s">
        <v>136</v>
      </c>
      <c r="B36" s="24" t="s">
        <v>211</v>
      </c>
      <c r="D36" t="s">
        <v>243</v>
      </c>
      <c r="E36" t="str">
        <f>CONCATENATE(D36,": ",B36)</f>
        <v>Operations Plan: Walk me through a day in the life from providing service to receiving funds?</v>
      </c>
    </row>
    <row r="37" spans="1:5" ht="28.8" x14ac:dyDescent="0.3">
      <c r="A37" t="s">
        <v>136</v>
      </c>
      <c r="B37" s="24" t="s">
        <v>212</v>
      </c>
      <c r="C37" t="s">
        <v>269</v>
      </c>
      <c r="D37" t="s">
        <v>243</v>
      </c>
      <c r="E37" t="str">
        <f>CONCATENATE(D37,": ",B37)</f>
        <v>Operations Plan: In what form and how frequently are you planning to report your progress if you receive the BSBP Grant?</v>
      </c>
    </row>
    <row r="38" spans="1:5" x14ac:dyDescent="0.3">
      <c r="A38" t="s">
        <v>203</v>
      </c>
      <c r="B38" t="s">
        <v>286</v>
      </c>
      <c r="D38" t="s">
        <v>243</v>
      </c>
    </row>
    <row r="39" spans="1:5" ht="28.8" x14ac:dyDescent="0.3">
      <c r="A39" t="s">
        <v>136</v>
      </c>
      <c r="B39" s="24" t="s">
        <v>225</v>
      </c>
      <c r="C39" t="s">
        <v>252</v>
      </c>
      <c r="D39" t="s">
        <v>79</v>
      </c>
      <c r="E39" t="str">
        <f>CONCATENATE(D39,": ",B39)</f>
        <v>Personnel Plan, including Consumer Job Description: Have you spoken to others in the Life Coach Industry or performed a job shadow?</v>
      </c>
    </row>
    <row r="40" spans="1:5" ht="28.8" x14ac:dyDescent="0.3">
      <c r="A40" t="s">
        <v>136</v>
      </c>
      <c r="B40" s="24" t="s">
        <v>228</v>
      </c>
      <c r="C40" t="s">
        <v>270</v>
      </c>
      <c r="D40" t="s">
        <v>79</v>
      </c>
      <c r="E40" t="str">
        <f>CONCATENATE(D40,": ",B40)</f>
        <v>Personnel Plan, including Consumer Job Description: How long have you been a Life Coach? The plan states "Experienced Life coach"</v>
      </c>
    </row>
    <row r="41" spans="1:5" ht="28.8" x14ac:dyDescent="0.3">
      <c r="A41" t="s">
        <v>136</v>
      </c>
      <c r="B41" s="24" t="s">
        <v>233</v>
      </c>
      <c r="C41" t="s">
        <v>271</v>
      </c>
      <c r="D41" t="s">
        <v>79</v>
      </c>
      <c r="E41" t="str">
        <f>CONCATENATE(D41,": ",B41)</f>
        <v>Personnel Plan, including Consumer Job Description: Describe your background in offering Life Coach Business services?</v>
      </c>
    </row>
    <row r="42" spans="1:5" x14ac:dyDescent="0.3">
      <c r="A42" t="s">
        <v>136</v>
      </c>
      <c r="B42" s="24" t="s">
        <v>237</v>
      </c>
      <c r="D42" t="s">
        <v>79</v>
      </c>
      <c r="E42" t="str">
        <f>CONCATENATE(D42,": ",B42)</f>
        <v>Personnel Plan, including Consumer Job Description: Can you provide your current resume?</v>
      </c>
    </row>
    <row r="43" spans="1:5" x14ac:dyDescent="0.3">
      <c r="A43" t="s">
        <v>136</v>
      </c>
      <c r="B43" s="24" t="s">
        <v>238</v>
      </c>
      <c r="C43" t="s">
        <v>249</v>
      </c>
      <c r="D43" t="s">
        <v>79</v>
      </c>
      <c r="E43" t="str">
        <f>CONCATENATE(D43,": ",B43)</f>
        <v>Personnel Plan, including Consumer Job Description: What is your visual status/condition?</v>
      </c>
    </row>
    <row r="44" spans="1:5" x14ac:dyDescent="0.3">
      <c r="A44" t="s">
        <v>282</v>
      </c>
      <c r="B44" t="s">
        <v>283</v>
      </c>
      <c r="D44" t="s">
        <v>79</v>
      </c>
    </row>
    <row r="45" spans="1:5" x14ac:dyDescent="0.3">
      <c r="A45" t="s">
        <v>203</v>
      </c>
      <c r="B45" t="s">
        <v>285</v>
      </c>
      <c r="D45" t="s">
        <v>79</v>
      </c>
    </row>
    <row r="46" spans="1:5" x14ac:dyDescent="0.3">
      <c r="A46" t="s">
        <v>203</v>
      </c>
      <c r="B46" t="s">
        <v>288</v>
      </c>
      <c r="D46" t="s">
        <v>79</v>
      </c>
    </row>
    <row r="47" spans="1:5" x14ac:dyDescent="0.3">
      <c r="A47" t="s">
        <v>203</v>
      </c>
      <c r="B47" t="s">
        <v>292</v>
      </c>
      <c r="D47" t="s">
        <v>79</v>
      </c>
    </row>
    <row r="48" spans="1:5" x14ac:dyDescent="0.3">
      <c r="A48" t="s">
        <v>203</v>
      </c>
      <c r="B48" t="s">
        <v>296</v>
      </c>
      <c r="D48" t="s">
        <v>79</v>
      </c>
    </row>
    <row r="49" spans="1:5" ht="43.2" x14ac:dyDescent="0.3">
      <c r="A49" t="s">
        <v>136</v>
      </c>
      <c r="B49" s="24" t="s">
        <v>229</v>
      </c>
      <c r="C49" t="s">
        <v>341</v>
      </c>
      <c r="D49" t="s">
        <v>77</v>
      </c>
      <c r="E49" t="str">
        <f>CONCATENATE(D49,": ",B49)</f>
        <v>Product/Service Description &amp; Overview: What type of Life Coaching will you provide to the 80% Blind and Visually Impaired?  Will it include all types (Financial, Career, Relationships, Etc.)</v>
      </c>
    </row>
    <row r="50" spans="1:5" ht="28.8" x14ac:dyDescent="0.3">
      <c r="A50" t="s">
        <v>136</v>
      </c>
      <c r="B50" s="24" t="s">
        <v>209</v>
      </c>
      <c r="C50" t="s">
        <v>272</v>
      </c>
      <c r="D50" t="s">
        <v>78</v>
      </c>
      <c r="E50" t="str">
        <f>CONCATENATE(D50,": ",B50)</f>
        <v>SWOT Analysis: What are the Weaknesses (if any ) in your plan/approach?</v>
      </c>
    </row>
    <row r="51" spans="1:5" ht="28.8" x14ac:dyDescent="0.3">
      <c r="A51" t="s">
        <v>136</v>
      </c>
      <c r="B51" s="24" t="s">
        <v>210</v>
      </c>
      <c r="C51" t="s">
        <v>272</v>
      </c>
      <c r="D51" t="s">
        <v>78</v>
      </c>
      <c r="E51" t="str">
        <f>CONCATENATE(D51,": ",B51)</f>
        <v>SWOT Analysis: What are some threats you perceive preventing from your venture being successful?</v>
      </c>
    </row>
    <row r="52" spans="1:5" x14ac:dyDescent="0.3">
      <c r="A52" t="s">
        <v>203</v>
      </c>
      <c r="B52" t="s">
        <v>284</v>
      </c>
      <c r="D52" t="s">
        <v>78</v>
      </c>
    </row>
    <row r="53" spans="1:5" x14ac:dyDescent="0.3">
      <c r="A53" t="s">
        <v>203</v>
      </c>
      <c r="B53" t="s">
        <v>290</v>
      </c>
      <c r="D53" t="s">
        <v>78</v>
      </c>
    </row>
    <row r="54" spans="1:5" x14ac:dyDescent="0.3">
      <c r="A54" t="s">
        <v>203</v>
      </c>
      <c r="B54" t="s">
        <v>291</v>
      </c>
      <c r="D54" t="s">
        <v>78</v>
      </c>
    </row>
    <row r="55" spans="1:5" ht="28.8" x14ac:dyDescent="0.3">
      <c r="A55" t="s">
        <v>136</v>
      </c>
      <c r="B55" s="24" t="s">
        <v>222</v>
      </c>
      <c r="C55" t="s">
        <v>273</v>
      </c>
      <c r="D55" t="s">
        <v>80</v>
      </c>
      <c r="E55" t="str">
        <f>CONCATENATE(D55,": ",B55)</f>
        <v>Use of Funds (Start Up/Investment/Requests): Describe what the Life Coach Software does (e.g. Case Management, etc.)</v>
      </c>
    </row>
    <row r="56" spans="1:5" ht="28.8" x14ac:dyDescent="0.3">
      <c r="A56" t="s">
        <v>136</v>
      </c>
      <c r="B56" s="24" t="s">
        <v>363</v>
      </c>
      <c r="C56" t="s">
        <v>274</v>
      </c>
      <c r="D56" t="s">
        <v>96</v>
      </c>
      <c r="E56" t="str">
        <f>CONCATENATE(D56,": ",B56)</f>
        <v>Value Proposition/Target Customer/Competitive Analysis: What sets DCC apart from its competitors  listed in the plan?</v>
      </c>
    </row>
    <row r="57" spans="1:5" x14ac:dyDescent="0.3">
      <c r="A57" t="s">
        <v>203</v>
      </c>
      <c r="B57" t="s">
        <v>214</v>
      </c>
      <c r="E57" t="str">
        <f>CONCATENATE(D57,": ",B57)</f>
        <v>: Envision.com has problems on its website.</v>
      </c>
    </row>
  </sheetData>
  <autoFilter ref="A1:E57" xr:uid="{E4F91B24-6270-4BE1-9515-1C3DFE741621}"/>
  <sortState xmlns:xlrd2="http://schemas.microsoft.com/office/spreadsheetml/2017/richdata2" ref="A2:E57">
    <sortCondition ref="D2:D57"/>
    <sortCondition descending="1" ref="A2:A57"/>
  </sortState>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0B08794-E815-46B7-BFC0-711AC11555A9}">
          <x14:formula1>
            <xm:f>Codes!$A$2:$A$16</xm:f>
          </x14:formula1>
          <xm:sqref>D2:D99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5CD5F-5A80-4BE9-A46E-E4B04788E787}">
  <dimension ref="A1:F28"/>
  <sheetViews>
    <sheetView workbookViewId="0">
      <selection activeCell="A14" sqref="A14"/>
    </sheetView>
  </sheetViews>
  <sheetFormatPr defaultRowHeight="14.4" x14ac:dyDescent="0.3"/>
  <cols>
    <col min="1" max="1" width="60.77734375" style="24" customWidth="1"/>
    <col min="2" max="4" width="12.77734375" customWidth="1"/>
    <col min="5" max="5" width="10.77734375" customWidth="1"/>
  </cols>
  <sheetData>
    <row r="1" spans="1:6" x14ac:dyDescent="0.3">
      <c r="A1" s="24" t="s">
        <v>298</v>
      </c>
      <c r="B1" t="s">
        <v>299</v>
      </c>
      <c r="C1" t="s">
        <v>300</v>
      </c>
      <c r="D1" t="s">
        <v>51</v>
      </c>
      <c r="E1" t="s">
        <v>362</v>
      </c>
    </row>
    <row r="2" spans="1:6" ht="104.4" x14ac:dyDescent="0.3">
      <c r="A2" s="25" t="s">
        <v>334</v>
      </c>
      <c r="B2" t="s">
        <v>302</v>
      </c>
      <c r="C2" t="s">
        <v>335</v>
      </c>
      <c r="D2" t="s">
        <v>242</v>
      </c>
      <c r="E2" t="s">
        <v>337</v>
      </c>
      <c r="F2" t="s">
        <v>336</v>
      </c>
    </row>
    <row r="3" spans="1:6" ht="16.8" x14ac:dyDescent="0.3">
      <c r="A3" s="16" t="s">
        <v>310</v>
      </c>
      <c r="B3" t="s">
        <v>311</v>
      </c>
      <c r="C3" t="s">
        <v>312</v>
      </c>
      <c r="D3" t="s">
        <v>242</v>
      </c>
      <c r="E3" t="s">
        <v>338</v>
      </c>
    </row>
    <row r="4" spans="1:6" ht="52.2" x14ac:dyDescent="0.3">
      <c r="A4" s="34" t="s">
        <v>313</v>
      </c>
      <c r="B4" t="s">
        <v>311</v>
      </c>
      <c r="C4" t="s">
        <v>314</v>
      </c>
      <c r="D4" t="s">
        <v>242</v>
      </c>
      <c r="E4" t="s">
        <v>338</v>
      </c>
    </row>
    <row r="5" spans="1:6" ht="69.599999999999994" x14ac:dyDescent="0.3">
      <c r="A5" s="25" t="s">
        <v>315</v>
      </c>
      <c r="B5" t="s">
        <v>311</v>
      </c>
      <c r="C5" t="s">
        <v>316</v>
      </c>
      <c r="D5" t="s">
        <v>242</v>
      </c>
      <c r="E5" t="s">
        <v>338</v>
      </c>
    </row>
    <row r="6" spans="1:6" ht="52.2" x14ac:dyDescent="0.3">
      <c r="A6" s="25" t="s">
        <v>317</v>
      </c>
      <c r="B6" t="s">
        <v>311</v>
      </c>
      <c r="C6" t="s">
        <v>318</v>
      </c>
      <c r="D6" t="s">
        <v>242</v>
      </c>
      <c r="E6" t="s">
        <v>337</v>
      </c>
    </row>
    <row r="7" spans="1:6" ht="38.4" customHeight="1" x14ac:dyDescent="0.3">
      <c r="A7" s="25" t="s">
        <v>319</v>
      </c>
      <c r="B7" t="s">
        <v>311</v>
      </c>
      <c r="C7" t="s">
        <v>320</v>
      </c>
      <c r="D7" t="s">
        <v>242</v>
      </c>
      <c r="E7" t="s">
        <v>338</v>
      </c>
    </row>
    <row r="8" spans="1:6" ht="36" customHeight="1" x14ac:dyDescent="0.3">
      <c r="A8" s="27" t="s">
        <v>321</v>
      </c>
      <c r="B8" t="s">
        <v>311</v>
      </c>
      <c r="C8" t="s">
        <v>320</v>
      </c>
      <c r="D8" t="s">
        <v>242</v>
      </c>
      <c r="E8" t="s">
        <v>338</v>
      </c>
    </row>
    <row r="9" spans="1:6" ht="31.8" customHeight="1" x14ac:dyDescent="0.3">
      <c r="A9" s="27" t="s">
        <v>322</v>
      </c>
      <c r="B9" t="s">
        <v>311</v>
      </c>
      <c r="C9" t="s">
        <v>323</v>
      </c>
      <c r="D9" t="s">
        <v>242</v>
      </c>
      <c r="E9" t="s">
        <v>338</v>
      </c>
    </row>
    <row r="10" spans="1:6" ht="139.19999999999999" x14ac:dyDescent="0.3">
      <c r="A10" s="25" t="s">
        <v>326</v>
      </c>
      <c r="B10" t="s">
        <v>311</v>
      </c>
      <c r="C10" t="s">
        <v>327</v>
      </c>
      <c r="D10" t="s">
        <v>242</v>
      </c>
      <c r="E10" t="s">
        <v>337</v>
      </c>
    </row>
    <row r="11" spans="1:6" ht="57.6" x14ac:dyDescent="0.3">
      <c r="A11" s="35" t="s">
        <v>301</v>
      </c>
      <c r="B11" t="s">
        <v>302</v>
      </c>
      <c r="C11">
        <v>600</v>
      </c>
      <c r="D11" t="s">
        <v>54</v>
      </c>
      <c r="E11" t="s">
        <v>338</v>
      </c>
    </row>
    <row r="12" spans="1:6" ht="43.2" x14ac:dyDescent="0.3">
      <c r="A12" s="24" t="s">
        <v>303</v>
      </c>
      <c r="B12" t="s">
        <v>302</v>
      </c>
      <c r="C12">
        <v>600</v>
      </c>
      <c r="D12" t="s">
        <v>54</v>
      </c>
      <c r="E12" t="s">
        <v>338</v>
      </c>
    </row>
    <row r="13" spans="1:6" ht="163.19999999999999" x14ac:dyDescent="0.3">
      <c r="A13" s="37" t="s">
        <v>304</v>
      </c>
      <c r="B13" t="s">
        <v>302</v>
      </c>
      <c r="C13" t="s">
        <v>305</v>
      </c>
      <c r="D13" t="s">
        <v>54</v>
      </c>
      <c r="E13" t="s">
        <v>339</v>
      </c>
    </row>
    <row r="14" spans="1:6" ht="367.2" x14ac:dyDescent="0.3">
      <c r="A14" s="37" t="s">
        <v>306</v>
      </c>
      <c r="B14" t="s">
        <v>302</v>
      </c>
      <c r="C14" t="s">
        <v>307</v>
      </c>
      <c r="D14" t="s">
        <v>54</v>
      </c>
      <c r="E14" t="s">
        <v>338</v>
      </c>
    </row>
    <row r="15" spans="1:6" ht="163.80000000000001" x14ac:dyDescent="0.3">
      <c r="A15" s="17" t="s">
        <v>18</v>
      </c>
      <c r="B15" t="s">
        <v>302</v>
      </c>
      <c r="C15">
        <v>602</v>
      </c>
      <c r="D15" t="s">
        <v>82</v>
      </c>
      <c r="E15" t="s">
        <v>337</v>
      </c>
    </row>
    <row r="16" spans="1:6" ht="184.8" x14ac:dyDescent="0.3">
      <c r="A16" s="16" t="s">
        <v>25</v>
      </c>
      <c r="B16" t="s">
        <v>302</v>
      </c>
      <c r="C16">
        <v>602</v>
      </c>
      <c r="D16" t="s">
        <v>82</v>
      </c>
      <c r="E16" t="s">
        <v>337</v>
      </c>
    </row>
    <row r="17" spans="1:5" ht="277.2" x14ac:dyDescent="0.3">
      <c r="A17" s="32" t="s">
        <v>309</v>
      </c>
      <c r="B17" t="s">
        <v>302</v>
      </c>
      <c r="C17">
        <v>604</v>
      </c>
      <c r="D17" t="s">
        <v>82</v>
      </c>
      <c r="E17" t="s">
        <v>338</v>
      </c>
    </row>
    <row r="18" spans="1:5" ht="117.6" x14ac:dyDescent="0.3">
      <c r="A18" s="33" t="s">
        <v>44</v>
      </c>
      <c r="B18" t="s">
        <v>302</v>
      </c>
      <c r="C18">
        <v>605</v>
      </c>
      <c r="D18" t="s">
        <v>82</v>
      </c>
      <c r="E18" t="s">
        <v>337</v>
      </c>
    </row>
    <row r="19" spans="1:5" ht="33.6" x14ac:dyDescent="0.3">
      <c r="A19" s="18" t="s">
        <v>366</v>
      </c>
      <c r="B19" t="s">
        <v>302</v>
      </c>
      <c r="C19">
        <v>605</v>
      </c>
      <c r="D19" t="s">
        <v>82</v>
      </c>
      <c r="E19" t="s">
        <v>337</v>
      </c>
    </row>
    <row r="20" spans="1:5" ht="102" x14ac:dyDescent="0.3">
      <c r="A20" s="36" t="s">
        <v>367</v>
      </c>
      <c r="B20" t="s">
        <v>311</v>
      </c>
      <c r="C20" t="s">
        <v>325</v>
      </c>
      <c r="D20" t="s">
        <v>82</v>
      </c>
      <c r="E20" t="s">
        <v>338</v>
      </c>
    </row>
    <row r="21" spans="1:5" ht="69.599999999999994" x14ac:dyDescent="0.3">
      <c r="A21" s="26" t="s">
        <v>331</v>
      </c>
      <c r="B21" t="s">
        <v>311</v>
      </c>
      <c r="C21" t="s">
        <v>327</v>
      </c>
      <c r="D21" t="s">
        <v>82</v>
      </c>
      <c r="E21" t="s">
        <v>338</v>
      </c>
    </row>
    <row r="22" spans="1:5" ht="139.19999999999999" x14ac:dyDescent="0.3">
      <c r="A22" s="26" t="s">
        <v>328</v>
      </c>
      <c r="D22" t="s">
        <v>329</v>
      </c>
      <c r="E22" t="s">
        <v>338</v>
      </c>
    </row>
    <row r="23" spans="1:5" ht="34.799999999999997" x14ac:dyDescent="0.3">
      <c r="A23" s="26" t="s">
        <v>332</v>
      </c>
      <c r="B23" t="s">
        <v>311</v>
      </c>
      <c r="C23" t="s">
        <v>327</v>
      </c>
      <c r="D23" t="s">
        <v>243</v>
      </c>
      <c r="E23" t="s">
        <v>337</v>
      </c>
    </row>
    <row r="24" spans="1:5" ht="69.599999999999994" x14ac:dyDescent="0.3">
      <c r="A24" s="26" t="s">
        <v>330</v>
      </c>
      <c r="D24" t="s">
        <v>243</v>
      </c>
      <c r="E24" t="s">
        <v>338</v>
      </c>
    </row>
    <row r="25" spans="1:5" ht="84" x14ac:dyDescent="0.3">
      <c r="A25" s="33" t="s">
        <v>10</v>
      </c>
      <c r="B25" t="s">
        <v>302</v>
      </c>
      <c r="C25" t="s">
        <v>305</v>
      </c>
      <c r="D25" t="s">
        <v>79</v>
      </c>
      <c r="E25" t="s">
        <v>339</v>
      </c>
    </row>
    <row r="26" spans="1:5" ht="168" x14ac:dyDescent="0.3">
      <c r="A26" s="33" t="s">
        <v>308</v>
      </c>
      <c r="B26" t="s">
        <v>302</v>
      </c>
      <c r="C26">
        <v>603</v>
      </c>
      <c r="D26" t="s">
        <v>79</v>
      </c>
      <c r="E26" t="s">
        <v>337</v>
      </c>
    </row>
    <row r="27" spans="1:5" ht="174" x14ac:dyDescent="0.3">
      <c r="A27" s="27" t="s">
        <v>324</v>
      </c>
      <c r="B27" t="s">
        <v>311</v>
      </c>
      <c r="C27" t="s">
        <v>325</v>
      </c>
      <c r="D27" t="s">
        <v>82</v>
      </c>
      <c r="E27" t="s">
        <v>337</v>
      </c>
    </row>
    <row r="28" spans="1:5" ht="35.4" x14ac:dyDescent="0.3">
      <c r="A28" s="28" t="s">
        <v>333</v>
      </c>
      <c r="B28" t="s">
        <v>311</v>
      </c>
      <c r="C28" t="s">
        <v>327</v>
      </c>
      <c r="D28" t="s">
        <v>79</v>
      </c>
      <c r="E28" t="s">
        <v>337</v>
      </c>
    </row>
  </sheetData>
  <autoFilter ref="A1:F28" xr:uid="{D495CD5F-5A80-4BE9-A46E-E4B04788E787}"/>
  <sortState xmlns:xlrd2="http://schemas.microsoft.com/office/spreadsheetml/2017/richdata2" ref="A2:E28">
    <sortCondition ref="D2:D28"/>
    <sortCondition ref="B2:B28"/>
  </sortState>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0F531F9-6D74-4E53-89D4-B0C2C7DA33A6}">
          <x14:formula1>
            <xm:f>Codes!$A$2:$A$15</xm:f>
          </x14:formula1>
          <xm:sqref>D2:D29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7630F-8545-4E7A-A812-2D275622F79D}">
  <dimension ref="A1:F52"/>
  <sheetViews>
    <sheetView workbookViewId="0"/>
  </sheetViews>
  <sheetFormatPr defaultRowHeight="14.4" x14ac:dyDescent="0.3"/>
  <cols>
    <col min="2" max="2" width="40.77734375" customWidth="1"/>
    <col min="3" max="3" width="8.88671875" hidden="1" customWidth="1"/>
    <col min="4" max="4" width="0" hidden="1" customWidth="1"/>
    <col min="6" max="6" width="30.77734375" customWidth="1"/>
  </cols>
  <sheetData>
    <row r="1" spans="1:6" x14ac:dyDescent="0.3">
      <c r="A1" t="s">
        <v>65</v>
      </c>
      <c r="B1" t="s">
        <v>72</v>
      </c>
      <c r="C1" t="s">
        <v>66</v>
      </c>
      <c r="D1" t="s">
        <v>110</v>
      </c>
      <c r="E1" t="s">
        <v>67</v>
      </c>
      <c r="F1" t="s">
        <v>108</v>
      </c>
    </row>
    <row r="2" spans="1:6" x14ac:dyDescent="0.3">
      <c r="A2" s="31" t="s">
        <v>103</v>
      </c>
      <c r="C2" s="13">
        <v>0.15</v>
      </c>
    </row>
    <row r="3" spans="1:6" x14ac:dyDescent="0.3">
      <c r="A3" s="31"/>
      <c r="B3" t="s">
        <v>75</v>
      </c>
      <c r="C3">
        <v>0.2</v>
      </c>
      <c r="D3">
        <v>10</v>
      </c>
      <c r="E3">
        <f t="shared" ref="E3:E11" si="0">C3*D3</f>
        <v>2</v>
      </c>
      <c r="F3" t="s">
        <v>115</v>
      </c>
    </row>
    <row r="4" spans="1:6" x14ac:dyDescent="0.3">
      <c r="A4" s="31"/>
      <c r="B4" t="s">
        <v>76</v>
      </c>
      <c r="C4">
        <v>0.2</v>
      </c>
      <c r="D4">
        <v>0</v>
      </c>
      <c r="E4">
        <f t="shared" si="0"/>
        <v>0</v>
      </c>
      <c r="F4" t="s">
        <v>115</v>
      </c>
    </row>
    <row r="5" spans="1:6" x14ac:dyDescent="0.3">
      <c r="A5" s="31"/>
      <c r="B5" t="s">
        <v>73</v>
      </c>
      <c r="C5">
        <v>0.15</v>
      </c>
      <c r="D5">
        <v>10</v>
      </c>
      <c r="E5">
        <f t="shared" si="0"/>
        <v>1.5</v>
      </c>
      <c r="F5" t="s">
        <v>253</v>
      </c>
    </row>
    <row r="6" spans="1:6" x14ac:dyDescent="0.3">
      <c r="A6" s="31"/>
      <c r="B6" t="s">
        <v>112</v>
      </c>
      <c r="C6">
        <v>0.1</v>
      </c>
      <c r="D6">
        <v>10</v>
      </c>
      <c r="E6">
        <f>C6*D6</f>
        <v>1</v>
      </c>
      <c r="F6" t="s">
        <v>116</v>
      </c>
    </row>
    <row r="7" spans="1:6" x14ac:dyDescent="0.3">
      <c r="A7" s="31"/>
      <c r="B7" t="s">
        <v>113</v>
      </c>
      <c r="C7">
        <v>0.1</v>
      </c>
      <c r="D7">
        <v>10</v>
      </c>
      <c r="E7">
        <f t="shared" si="0"/>
        <v>1</v>
      </c>
      <c r="F7" t="s">
        <v>254</v>
      </c>
    </row>
    <row r="8" spans="1:6" x14ac:dyDescent="0.3">
      <c r="A8" s="31"/>
      <c r="B8" t="s">
        <v>114</v>
      </c>
      <c r="C8">
        <v>0.1</v>
      </c>
      <c r="D8">
        <v>10</v>
      </c>
      <c r="E8">
        <f t="shared" si="0"/>
        <v>1</v>
      </c>
      <c r="F8" t="s">
        <v>118</v>
      </c>
    </row>
    <row r="9" spans="1:6" x14ac:dyDescent="0.3">
      <c r="A9" s="31"/>
      <c r="B9" t="s">
        <v>133</v>
      </c>
      <c r="C9">
        <v>0.05</v>
      </c>
      <c r="D9">
        <v>10</v>
      </c>
      <c r="E9">
        <f t="shared" si="0"/>
        <v>0.5</v>
      </c>
    </row>
    <row r="10" spans="1:6" x14ac:dyDescent="0.3">
      <c r="A10" s="31"/>
      <c r="B10" t="s">
        <v>74</v>
      </c>
      <c r="C10">
        <v>0.05</v>
      </c>
      <c r="D10">
        <v>10</v>
      </c>
      <c r="E10">
        <f t="shared" si="0"/>
        <v>0.5</v>
      </c>
    </row>
    <row r="11" spans="1:6" x14ac:dyDescent="0.3">
      <c r="A11" s="31"/>
      <c r="B11" t="s">
        <v>297</v>
      </c>
      <c r="C11">
        <v>0.05</v>
      </c>
      <c r="D11">
        <v>10</v>
      </c>
      <c r="E11">
        <f t="shared" si="0"/>
        <v>0.5</v>
      </c>
      <c r="F11" t="s">
        <v>119</v>
      </c>
    </row>
    <row r="12" spans="1:6" x14ac:dyDescent="0.3">
      <c r="A12" s="31"/>
      <c r="B12" t="s">
        <v>109</v>
      </c>
      <c r="C12" s="12">
        <f>SUM(C3:C11)</f>
        <v>1</v>
      </c>
      <c r="D12" s="13">
        <f>SUM(D3:D11)</f>
        <v>80</v>
      </c>
      <c r="E12" s="13">
        <f>SUM(E3:E11)</f>
        <v>8</v>
      </c>
    </row>
    <row r="13" spans="1:6" x14ac:dyDescent="0.3">
      <c r="A13" s="31" t="s">
        <v>69</v>
      </c>
      <c r="C13" s="13">
        <v>10</v>
      </c>
    </row>
    <row r="14" spans="1:6" x14ac:dyDescent="0.3">
      <c r="A14" s="31"/>
      <c r="B14" t="s">
        <v>105</v>
      </c>
      <c r="C14">
        <v>0.2</v>
      </c>
      <c r="D14">
        <v>10</v>
      </c>
      <c r="E14">
        <f>C14*D14</f>
        <v>2</v>
      </c>
      <c r="F14" t="s">
        <v>120</v>
      </c>
    </row>
    <row r="15" spans="1:6" x14ac:dyDescent="0.3">
      <c r="A15" s="31"/>
      <c r="B15" t="s">
        <v>54</v>
      </c>
      <c r="C15">
        <v>0.1</v>
      </c>
      <c r="D15">
        <v>10</v>
      </c>
      <c r="E15">
        <f t="shared" ref="E15:E22" si="1">C15*D15</f>
        <v>1</v>
      </c>
    </row>
    <row r="16" spans="1:6" x14ac:dyDescent="0.3">
      <c r="A16" s="31"/>
      <c r="B16" t="s">
        <v>77</v>
      </c>
      <c r="C16">
        <v>0.1</v>
      </c>
      <c r="D16">
        <v>10</v>
      </c>
      <c r="E16">
        <f t="shared" si="1"/>
        <v>1</v>
      </c>
    </row>
    <row r="17" spans="1:6" x14ac:dyDescent="0.3">
      <c r="A17" s="31"/>
      <c r="B17" t="s">
        <v>96</v>
      </c>
      <c r="C17">
        <v>0.1</v>
      </c>
      <c r="D17">
        <v>10</v>
      </c>
      <c r="E17">
        <f t="shared" si="1"/>
        <v>1</v>
      </c>
      <c r="F17" t="s">
        <v>255</v>
      </c>
    </row>
    <row r="18" spans="1:6" x14ac:dyDescent="0.3">
      <c r="A18" s="31"/>
      <c r="B18" t="s">
        <v>79</v>
      </c>
      <c r="C18">
        <v>0.1</v>
      </c>
      <c r="D18">
        <v>0</v>
      </c>
      <c r="E18">
        <f t="shared" si="1"/>
        <v>0</v>
      </c>
    </row>
    <row r="19" spans="1:6" x14ac:dyDescent="0.3">
      <c r="A19" s="31"/>
      <c r="B19" t="s">
        <v>78</v>
      </c>
      <c r="C19">
        <v>0.1</v>
      </c>
      <c r="D19">
        <v>0</v>
      </c>
      <c r="E19">
        <f t="shared" si="1"/>
        <v>0</v>
      </c>
    </row>
    <row r="20" spans="1:6" x14ac:dyDescent="0.3">
      <c r="A20" s="31"/>
      <c r="B20" t="s">
        <v>80</v>
      </c>
      <c r="C20">
        <v>0.1</v>
      </c>
      <c r="D20">
        <v>10</v>
      </c>
      <c r="E20">
        <f t="shared" si="1"/>
        <v>1</v>
      </c>
    </row>
    <row r="21" spans="1:6" x14ac:dyDescent="0.3">
      <c r="A21" s="31"/>
      <c r="B21" t="s">
        <v>81</v>
      </c>
      <c r="C21">
        <v>0.1</v>
      </c>
      <c r="D21">
        <v>10</v>
      </c>
      <c r="E21">
        <f t="shared" si="1"/>
        <v>1</v>
      </c>
    </row>
    <row r="22" spans="1:6" x14ac:dyDescent="0.3">
      <c r="A22" s="31"/>
      <c r="B22" t="s">
        <v>82</v>
      </c>
      <c r="C22">
        <v>0.1</v>
      </c>
      <c r="D22">
        <v>10</v>
      </c>
      <c r="E22">
        <f t="shared" si="1"/>
        <v>1</v>
      </c>
    </row>
    <row r="23" spans="1:6" x14ac:dyDescent="0.3">
      <c r="A23" s="31"/>
      <c r="B23" t="s">
        <v>106</v>
      </c>
      <c r="C23" s="12">
        <f>SUM(C14:C22)</f>
        <v>0.99999999999999989</v>
      </c>
      <c r="D23" s="14">
        <f>SUM(D14:D22)</f>
        <v>70</v>
      </c>
      <c r="E23" s="14">
        <f>SUM(E14:E22)</f>
        <v>8</v>
      </c>
    </row>
    <row r="24" spans="1:6" x14ac:dyDescent="0.3">
      <c r="A24" s="31" t="s">
        <v>70</v>
      </c>
      <c r="C24" s="13">
        <v>35</v>
      </c>
    </row>
    <row r="25" spans="1:6" x14ac:dyDescent="0.3">
      <c r="A25" s="31"/>
      <c r="B25" t="s">
        <v>83</v>
      </c>
      <c r="C25">
        <v>0.3</v>
      </c>
      <c r="D25">
        <v>9</v>
      </c>
      <c r="E25">
        <f t="shared" ref="E25:E33" si="2">C25*D25</f>
        <v>2.6999999999999997</v>
      </c>
      <c r="F25" t="s">
        <v>121</v>
      </c>
    </row>
    <row r="26" spans="1:6" x14ac:dyDescent="0.3">
      <c r="A26" s="31"/>
      <c r="B26" t="s">
        <v>87</v>
      </c>
      <c r="C26">
        <v>0.15</v>
      </c>
      <c r="D26">
        <v>6</v>
      </c>
      <c r="E26">
        <f t="shared" si="2"/>
        <v>0.89999999999999991</v>
      </c>
      <c r="F26" t="s">
        <v>125</v>
      </c>
    </row>
    <row r="27" spans="1:6" x14ac:dyDescent="0.3">
      <c r="A27" s="31"/>
      <c r="B27" t="s">
        <v>94</v>
      </c>
      <c r="C27">
        <v>0.15</v>
      </c>
      <c r="D27">
        <v>8</v>
      </c>
      <c r="E27">
        <f t="shared" si="2"/>
        <v>1.2</v>
      </c>
      <c r="F27" t="s">
        <v>127</v>
      </c>
    </row>
    <row r="28" spans="1:6" x14ac:dyDescent="0.3">
      <c r="A28" s="31"/>
      <c r="B28" t="s">
        <v>84</v>
      </c>
      <c r="C28">
        <v>0.1</v>
      </c>
      <c r="D28">
        <v>8</v>
      </c>
      <c r="E28">
        <f t="shared" si="2"/>
        <v>0.8</v>
      </c>
      <c r="F28" t="s">
        <v>122</v>
      </c>
    </row>
    <row r="29" spans="1:6" x14ac:dyDescent="0.3">
      <c r="A29" s="31"/>
      <c r="B29" t="s">
        <v>97</v>
      </c>
      <c r="C29">
        <v>0.1</v>
      </c>
      <c r="D29">
        <v>7</v>
      </c>
      <c r="E29">
        <f t="shared" si="2"/>
        <v>0.70000000000000007</v>
      </c>
      <c r="F29" t="s">
        <v>123</v>
      </c>
    </row>
    <row r="30" spans="1:6" x14ac:dyDescent="0.3">
      <c r="A30" s="31"/>
      <c r="B30" t="s">
        <v>85</v>
      </c>
      <c r="C30">
        <v>0.05</v>
      </c>
      <c r="D30">
        <v>2</v>
      </c>
      <c r="E30">
        <f t="shared" si="2"/>
        <v>0.1</v>
      </c>
      <c r="F30" t="s">
        <v>124</v>
      </c>
    </row>
    <row r="31" spans="1:6" x14ac:dyDescent="0.3">
      <c r="A31" s="31"/>
      <c r="B31" t="s">
        <v>88</v>
      </c>
      <c r="C31">
        <v>0.05</v>
      </c>
      <c r="D31">
        <v>5</v>
      </c>
      <c r="E31">
        <f t="shared" si="2"/>
        <v>0.25</v>
      </c>
      <c r="F31" t="s">
        <v>126</v>
      </c>
    </row>
    <row r="32" spans="1:6" x14ac:dyDescent="0.3">
      <c r="A32" s="31"/>
      <c r="B32" t="s">
        <v>95</v>
      </c>
      <c r="C32">
        <v>0.05</v>
      </c>
      <c r="D32">
        <v>7</v>
      </c>
      <c r="E32">
        <f t="shared" si="2"/>
        <v>0.35000000000000003</v>
      </c>
      <c r="F32" t="s">
        <v>128</v>
      </c>
    </row>
    <row r="33" spans="1:6" x14ac:dyDescent="0.3">
      <c r="A33" s="31"/>
      <c r="B33" t="s">
        <v>102</v>
      </c>
      <c r="C33">
        <v>0.05</v>
      </c>
      <c r="D33">
        <v>10</v>
      </c>
      <c r="E33">
        <f t="shared" si="2"/>
        <v>0.5</v>
      </c>
      <c r="F33" t="s">
        <v>129</v>
      </c>
    </row>
    <row r="34" spans="1:6" x14ac:dyDescent="0.3">
      <c r="A34" s="31"/>
      <c r="B34" t="s">
        <v>104</v>
      </c>
      <c r="C34" s="12">
        <f>SUM(C25:C33)</f>
        <v>1</v>
      </c>
      <c r="D34" s="13">
        <f>SUM(D25:D33)</f>
        <v>62</v>
      </c>
      <c r="E34" s="13">
        <f>SUM(E25:E33)</f>
        <v>7.4999999999999991</v>
      </c>
    </row>
    <row r="35" spans="1:6" x14ac:dyDescent="0.3">
      <c r="A35" s="31" t="s">
        <v>71</v>
      </c>
      <c r="C35" s="13">
        <v>40</v>
      </c>
    </row>
    <row r="36" spans="1:6" x14ac:dyDescent="0.3">
      <c r="A36" s="31"/>
      <c r="B36" t="s">
        <v>91</v>
      </c>
      <c r="C36">
        <v>0.25</v>
      </c>
      <c r="D36">
        <v>0</v>
      </c>
      <c r="E36">
        <f t="shared" ref="E36:E43" si="3">C36*D36</f>
        <v>0</v>
      </c>
    </row>
    <row r="37" spans="1:6" x14ac:dyDescent="0.3">
      <c r="A37" s="31"/>
      <c r="B37" t="s">
        <v>86</v>
      </c>
      <c r="C37">
        <v>0.2</v>
      </c>
      <c r="D37">
        <v>7</v>
      </c>
      <c r="E37">
        <f t="shared" si="3"/>
        <v>1.4000000000000001</v>
      </c>
    </row>
    <row r="38" spans="1:6" x14ac:dyDescent="0.3">
      <c r="A38" s="31"/>
      <c r="B38" t="s">
        <v>89</v>
      </c>
      <c r="C38">
        <v>0.2</v>
      </c>
      <c r="D38">
        <v>5</v>
      </c>
      <c r="E38">
        <f t="shared" si="3"/>
        <v>1</v>
      </c>
    </row>
    <row r="39" spans="1:6" x14ac:dyDescent="0.3">
      <c r="A39" s="31"/>
      <c r="B39" t="s">
        <v>92</v>
      </c>
      <c r="C39">
        <v>0.15</v>
      </c>
      <c r="D39">
        <v>2</v>
      </c>
      <c r="E39">
        <f t="shared" si="3"/>
        <v>0.3</v>
      </c>
    </row>
    <row r="40" spans="1:6" x14ac:dyDescent="0.3">
      <c r="A40" s="31"/>
      <c r="B40" t="s">
        <v>93</v>
      </c>
      <c r="C40">
        <v>0.15</v>
      </c>
      <c r="D40">
        <v>9</v>
      </c>
      <c r="E40">
        <f t="shared" si="3"/>
        <v>1.3499999999999999</v>
      </c>
    </row>
    <row r="41" spans="1:6" x14ac:dyDescent="0.3">
      <c r="A41" s="31"/>
      <c r="B41" t="s">
        <v>90</v>
      </c>
      <c r="C41">
        <v>0.05</v>
      </c>
      <c r="D41">
        <v>5</v>
      </c>
      <c r="E41">
        <f t="shared" si="3"/>
        <v>0.25</v>
      </c>
    </row>
    <row r="42" spans="1:6" x14ac:dyDescent="0.3">
      <c r="A42" s="31"/>
      <c r="E42">
        <f t="shared" si="3"/>
        <v>0</v>
      </c>
    </row>
    <row r="43" spans="1:6" x14ac:dyDescent="0.3">
      <c r="A43" s="31"/>
      <c r="E43">
        <f t="shared" si="3"/>
        <v>0</v>
      </c>
    </row>
    <row r="44" spans="1:6" x14ac:dyDescent="0.3">
      <c r="A44" s="31"/>
      <c r="B44" t="s">
        <v>107</v>
      </c>
      <c r="C44">
        <f>SUM(C36:C43)</f>
        <v>1</v>
      </c>
      <c r="D44">
        <f>SUM(D36:D43)</f>
        <v>28</v>
      </c>
      <c r="E44">
        <f>SUM(E36:E43)</f>
        <v>4.3</v>
      </c>
    </row>
    <row r="46" spans="1:6" x14ac:dyDescent="0.3">
      <c r="A46" t="s">
        <v>98</v>
      </c>
      <c r="C46" s="12" t="s">
        <v>111</v>
      </c>
      <c r="D46" s="13"/>
    </row>
    <row r="47" spans="1:6" x14ac:dyDescent="0.3">
      <c r="A47" t="s">
        <v>68</v>
      </c>
      <c r="C47" s="13">
        <v>15</v>
      </c>
      <c r="D47" s="13">
        <f>$E$12*C47*0.1</f>
        <v>12</v>
      </c>
      <c r="E47" s="13"/>
    </row>
    <row r="48" spans="1:6" x14ac:dyDescent="0.3">
      <c r="A48" t="s">
        <v>99</v>
      </c>
      <c r="C48" s="13">
        <f>$C$13</f>
        <v>10</v>
      </c>
      <c r="D48" s="14">
        <f>$E$23*C48*0.1</f>
        <v>8</v>
      </c>
      <c r="E48" s="13"/>
    </row>
    <row r="49" spans="1:5" x14ac:dyDescent="0.3">
      <c r="A49" t="s">
        <v>100</v>
      </c>
      <c r="C49" s="13">
        <f>$C$24</f>
        <v>35</v>
      </c>
      <c r="D49" s="13">
        <f>$E$34*C49*0.1</f>
        <v>26.249999999999996</v>
      </c>
      <c r="E49" s="13"/>
    </row>
    <row r="50" spans="1:5" x14ac:dyDescent="0.3">
      <c r="A50" t="s">
        <v>71</v>
      </c>
      <c r="C50" s="13">
        <f>$C$35</f>
        <v>40</v>
      </c>
      <c r="D50">
        <f>E$44*C50*0.1</f>
        <v>17.2</v>
      </c>
      <c r="E50" s="13"/>
    </row>
    <row r="52" spans="1:5" s="30" customFormat="1" x14ac:dyDescent="0.3">
      <c r="A52" s="30" t="s">
        <v>101</v>
      </c>
      <c r="D52" s="29"/>
      <c r="E52" s="29">
        <f>SUM(D47:D50)</f>
        <v>63.45</v>
      </c>
    </row>
  </sheetData>
  <sortState xmlns:xlrd2="http://schemas.microsoft.com/office/spreadsheetml/2017/richdata2" ref="B36:F43">
    <sortCondition descending="1" ref="C36:C43"/>
  </sortState>
  <mergeCells count="4">
    <mergeCell ref="A2:A12"/>
    <mergeCell ref="A13:A23"/>
    <mergeCell ref="A24:A34"/>
    <mergeCell ref="A35:A44"/>
  </mergeCells>
  <dataValidations count="1">
    <dataValidation type="whole" allowBlank="1" showInputMessage="1" showErrorMessage="1" sqref="D13:D22 D24:D33 D3:D11 D35:D43" xr:uid="{1CF1315E-316D-4436-A4CA-D191FA413F7B}">
      <formula1>0</formula1>
      <formula2>10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B8672-220F-48EC-8D9C-A0672F939E2F}">
  <dimension ref="A1:C58"/>
  <sheetViews>
    <sheetView workbookViewId="0"/>
  </sheetViews>
  <sheetFormatPr defaultRowHeight="14.4" x14ac:dyDescent="0.3"/>
  <sheetData>
    <row r="1" spans="1:3" x14ac:dyDescent="0.3">
      <c r="A1" t="s">
        <v>137</v>
      </c>
      <c r="B1" t="s">
        <v>138</v>
      </c>
      <c r="C1" t="s">
        <v>108</v>
      </c>
    </row>
    <row r="2" spans="1:3" x14ac:dyDescent="0.3">
      <c r="A2" t="s">
        <v>139</v>
      </c>
      <c r="B2" t="s">
        <v>140</v>
      </c>
    </row>
    <row r="3" spans="1:3" x14ac:dyDescent="0.3">
      <c r="B3" t="s">
        <v>141</v>
      </c>
    </row>
    <row r="4" spans="1:3" x14ac:dyDescent="0.3">
      <c r="B4" t="s">
        <v>142</v>
      </c>
    </row>
    <row r="5" spans="1:3" x14ac:dyDescent="0.3">
      <c r="B5" t="s">
        <v>143</v>
      </c>
    </row>
    <row r="6" spans="1:3" x14ac:dyDescent="0.3">
      <c r="B6" t="s">
        <v>144</v>
      </c>
    </row>
    <row r="7" spans="1:3" x14ac:dyDescent="0.3">
      <c r="B7" t="s">
        <v>145</v>
      </c>
    </row>
    <row r="8" spans="1:3" x14ac:dyDescent="0.3">
      <c r="B8" t="s">
        <v>146</v>
      </c>
    </row>
    <row r="9" spans="1:3" x14ac:dyDescent="0.3">
      <c r="B9" t="s">
        <v>147</v>
      </c>
    </row>
    <row r="10" spans="1:3" x14ac:dyDescent="0.3">
      <c r="B10" t="s">
        <v>148</v>
      </c>
    </row>
    <row r="11" spans="1:3" x14ac:dyDescent="0.3">
      <c r="B11" t="s">
        <v>149</v>
      </c>
    </row>
    <row r="13" spans="1:3" x14ac:dyDescent="0.3">
      <c r="A13" t="s">
        <v>150</v>
      </c>
      <c r="B13" t="s">
        <v>151</v>
      </c>
    </row>
    <row r="14" spans="1:3" x14ac:dyDescent="0.3">
      <c r="B14" t="s">
        <v>152</v>
      </c>
    </row>
    <row r="15" spans="1:3" x14ac:dyDescent="0.3">
      <c r="B15" t="s">
        <v>153</v>
      </c>
    </row>
    <row r="16" spans="1:3" x14ac:dyDescent="0.3">
      <c r="B16" t="s">
        <v>154</v>
      </c>
    </row>
    <row r="17" spans="1:2" x14ac:dyDescent="0.3">
      <c r="B17" t="s">
        <v>155</v>
      </c>
    </row>
    <row r="18" spans="1:2" x14ac:dyDescent="0.3">
      <c r="B18" t="s">
        <v>156</v>
      </c>
    </row>
    <row r="19" spans="1:2" x14ac:dyDescent="0.3">
      <c r="B19" t="s">
        <v>157</v>
      </c>
    </row>
    <row r="20" spans="1:2" x14ac:dyDescent="0.3">
      <c r="B20" t="s">
        <v>158</v>
      </c>
    </row>
    <row r="22" spans="1:2" x14ac:dyDescent="0.3">
      <c r="A22" t="s">
        <v>159</v>
      </c>
      <c r="B22" t="s">
        <v>160</v>
      </c>
    </row>
    <row r="23" spans="1:2" x14ac:dyDescent="0.3">
      <c r="B23" t="s">
        <v>161</v>
      </c>
    </row>
    <row r="24" spans="1:2" x14ac:dyDescent="0.3">
      <c r="B24" t="s">
        <v>162</v>
      </c>
    </row>
    <row r="26" spans="1:2" x14ac:dyDescent="0.3">
      <c r="A26" t="s">
        <v>163</v>
      </c>
      <c r="B26" t="s">
        <v>164</v>
      </c>
    </row>
    <row r="27" spans="1:2" x14ac:dyDescent="0.3">
      <c r="A27" t="s">
        <v>165</v>
      </c>
      <c r="B27" t="s">
        <v>166</v>
      </c>
    </row>
    <row r="28" spans="1:2" x14ac:dyDescent="0.3">
      <c r="B28" t="s">
        <v>167</v>
      </c>
    </row>
    <row r="29" spans="1:2" x14ac:dyDescent="0.3">
      <c r="B29" t="s">
        <v>168</v>
      </c>
    </row>
    <row r="30" spans="1:2" x14ac:dyDescent="0.3">
      <c r="A30" t="s">
        <v>169</v>
      </c>
      <c r="B30" t="s">
        <v>170</v>
      </c>
    </row>
    <row r="31" spans="1:2" x14ac:dyDescent="0.3">
      <c r="B31" t="s">
        <v>171</v>
      </c>
    </row>
    <row r="32" spans="1:2" x14ac:dyDescent="0.3">
      <c r="B32" t="s">
        <v>172</v>
      </c>
    </row>
    <row r="33" spans="1:2" x14ac:dyDescent="0.3">
      <c r="B33" t="s">
        <v>173</v>
      </c>
    </row>
    <row r="34" spans="1:2" x14ac:dyDescent="0.3">
      <c r="A34" t="s">
        <v>174</v>
      </c>
      <c r="B34" t="s">
        <v>175</v>
      </c>
    </row>
    <row r="35" spans="1:2" x14ac:dyDescent="0.3">
      <c r="B35" t="s">
        <v>176</v>
      </c>
    </row>
    <row r="36" spans="1:2" x14ac:dyDescent="0.3">
      <c r="B36" t="s">
        <v>177</v>
      </c>
    </row>
    <row r="37" spans="1:2" x14ac:dyDescent="0.3">
      <c r="B37" t="s">
        <v>178</v>
      </c>
    </row>
    <row r="38" spans="1:2" x14ac:dyDescent="0.3">
      <c r="B38" t="s">
        <v>179</v>
      </c>
    </row>
    <row r="39" spans="1:2" x14ac:dyDescent="0.3">
      <c r="B39" t="s">
        <v>180</v>
      </c>
    </row>
    <row r="40" spans="1:2" x14ac:dyDescent="0.3">
      <c r="A40" t="s">
        <v>181</v>
      </c>
      <c r="B40" t="s">
        <v>182</v>
      </c>
    </row>
    <row r="41" spans="1:2" x14ac:dyDescent="0.3">
      <c r="B41" t="s">
        <v>183</v>
      </c>
    </row>
    <row r="42" spans="1:2" x14ac:dyDescent="0.3">
      <c r="B42" t="s">
        <v>184</v>
      </c>
    </row>
    <row r="43" spans="1:2" x14ac:dyDescent="0.3">
      <c r="B43" t="s">
        <v>185</v>
      </c>
    </row>
    <row r="44" spans="1:2" x14ac:dyDescent="0.3">
      <c r="A44" t="s">
        <v>186</v>
      </c>
      <c r="B44" t="s">
        <v>187</v>
      </c>
    </row>
    <row r="45" spans="1:2" x14ac:dyDescent="0.3">
      <c r="B45" t="s">
        <v>188</v>
      </c>
    </row>
    <row r="46" spans="1:2" x14ac:dyDescent="0.3">
      <c r="B46" t="s">
        <v>189</v>
      </c>
    </row>
    <row r="47" spans="1:2" x14ac:dyDescent="0.3">
      <c r="B47" t="s">
        <v>190</v>
      </c>
    </row>
    <row r="48" spans="1:2" x14ac:dyDescent="0.3">
      <c r="B48" t="s">
        <v>191</v>
      </c>
    </row>
    <row r="50" spans="1:2" x14ac:dyDescent="0.3">
      <c r="A50" t="s">
        <v>192</v>
      </c>
      <c r="B50" t="s">
        <v>193</v>
      </c>
    </row>
    <row r="51" spans="1:2" x14ac:dyDescent="0.3">
      <c r="B51" t="s">
        <v>194</v>
      </c>
    </row>
    <row r="52" spans="1:2" x14ac:dyDescent="0.3">
      <c r="B52" t="s">
        <v>195</v>
      </c>
    </row>
    <row r="53" spans="1:2" x14ac:dyDescent="0.3">
      <c r="B53" t="s">
        <v>196</v>
      </c>
    </row>
    <row r="54" spans="1:2" x14ac:dyDescent="0.3">
      <c r="B54" t="s">
        <v>197</v>
      </c>
    </row>
    <row r="55" spans="1:2" x14ac:dyDescent="0.3">
      <c r="B55" t="s">
        <v>198</v>
      </c>
    </row>
    <row r="56" spans="1:2" x14ac:dyDescent="0.3">
      <c r="B56" t="s">
        <v>199</v>
      </c>
    </row>
    <row r="57" spans="1:2" x14ac:dyDescent="0.3">
      <c r="B57" t="s">
        <v>200</v>
      </c>
    </row>
    <row r="58" spans="1:2" x14ac:dyDescent="0.3">
      <c r="A58" t="s">
        <v>201</v>
      </c>
      <c r="B58"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1849F-88D4-46C4-A114-9829CD751E97}">
  <dimension ref="A1:C50"/>
  <sheetViews>
    <sheetView workbookViewId="0">
      <selection activeCell="A5" sqref="A5"/>
    </sheetView>
  </sheetViews>
  <sheetFormatPr defaultRowHeight="14.4" x14ac:dyDescent="0.3"/>
  <cols>
    <col min="3" max="3" width="30.77734375" customWidth="1"/>
  </cols>
  <sheetData>
    <row r="1" spans="1:3" x14ac:dyDescent="0.3">
      <c r="A1" t="s">
        <v>49</v>
      </c>
      <c r="B1" t="s">
        <v>50</v>
      </c>
      <c r="C1" t="s">
        <v>51</v>
      </c>
    </row>
    <row r="2" spans="1:3" ht="21" x14ac:dyDescent="0.3">
      <c r="A2" s="1" t="s">
        <v>0</v>
      </c>
    </row>
    <row r="3" spans="1:3" ht="21" x14ac:dyDescent="0.3">
      <c r="A3" s="1" t="s">
        <v>1</v>
      </c>
    </row>
    <row r="4" spans="1:3" ht="17.399999999999999" x14ac:dyDescent="0.3">
      <c r="A4" s="2" t="s">
        <v>2</v>
      </c>
      <c r="B4" t="s">
        <v>63</v>
      </c>
      <c r="C4" t="s">
        <v>52</v>
      </c>
    </row>
    <row r="5" spans="1:3" ht="21" x14ac:dyDescent="0.3">
      <c r="A5" s="1" t="s">
        <v>3</v>
      </c>
    </row>
    <row r="6" spans="1:3" ht="17.399999999999999" x14ac:dyDescent="0.3">
      <c r="A6" s="2" t="s">
        <v>4</v>
      </c>
      <c r="B6" t="s">
        <v>53</v>
      </c>
      <c r="C6" t="s">
        <v>54</v>
      </c>
    </row>
    <row r="7" spans="1:3" ht="21" x14ac:dyDescent="0.3">
      <c r="A7" s="1" t="s">
        <v>5</v>
      </c>
      <c r="B7" t="s">
        <v>55</v>
      </c>
    </row>
    <row r="8" spans="1:3" ht="17.399999999999999" x14ac:dyDescent="0.3">
      <c r="A8" s="2" t="s">
        <v>6</v>
      </c>
      <c r="B8" t="s">
        <v>55</v>
      </c>
      <c r="C8" t="s">
        <v>54</v>
      </c>
    </row>
    <row r="9" spans="1:3" ht="21" x14ac:dyDescent="0.3">
      <c r="A9" s="1" t="s">
        <v>7</v>
      </c>
      <c r="B9" t="s">
        <v>130</v>
      </c>
    </row>
    <row r="10" spans="1:3" ht="17.399999999999999" x14ac:dyDescent="0.3">
      <c r="A10" s="2" t="s">
        <v>8</v>
      </c>
    </row>
    <row r="11" spans="1:3" ht="16.8" x14ac:dyDescent="0.3">
      <c r="A11" s="3" t="s">
        <v>9</v>
      </c>
    </row>
    <row r="12" spans="1:3" ht="16.8" x14ac:dyDescent="0.3">
      <c r="A12" s="3" t="s">
        <v>10</v>
      </c>
      <c r="B12" t="s">
        <v>56</v>
      </c>
      <c r="C12" t="s">
        <v>57</v>
      </c>
    </row>
    <row r="13" spans="1:3" ht="21" x14ac:dyDescent="0.3">
      <c r="A13" s="1" t="s">
        <v>11</v>
      </c>
    </row>
    <row r="14" spans="1:3" ht="16.8" x14ac:dyDescent="0.3">
      <c r="A14" s="4" t="s">
        <v>12</v>
      </c>
      <c r="B14" t="s">
        <v>58</v>
      </c>
    </row>
    <row r="15" spans="1:3" ht="16.8" x14ac:dyDescent="0.3">
      <c r="A15" s="4" t="s">
        <v>13</v>
      </c>
      <c r="B15" t="s">
        <v>59</v>
      </c>
    </row>
    <row r="16" spans="1:3" ht="16.8" x14ac:dyDescent="0.3">
      <c r="A16" s="4" t="s">
        <v>14</v>
      </c>
      <c r="B16" t="s">
        <v>60</v>
      </c>
    </row>
    <row r="17" spans="1:2" ht="16.8" x14ac:dyDescent="0.3">
      <c r="A17" s="4" t="s">
        <v>15</v>
      </c>
      <c r="B17" t="s">
        <v>61</v>
      </c>
    </row>
    <row r="18" spans="1:2" ht="16.8" x14ac:dyDescent="0.3">
      <c r="A18" s="4" t="s">
        <v>16</v>
      </c>
      <c r="B18" t="s">
        <v>131</v>
      </c>
    </row>
    <row r="19" spans="1:2" ht="21" x14ac:dyDescent="0.3">
      <c r="A19" s="1" t="s">
        <v>17</v>
      </c>
    </row>
    <row r="20" spans="1:2" ht="16.8" x14ac:dyDescent="0.3">
      <c r="A20" s="5" t="s">
        <v>18</v>
      </c>
      <c r="B20" t="s">
        <v>62</v>
      </c>
    </row>
    <row r="21" spans="1:2" ht="16.8" x14ac:dyDescent="0.3">
      <c r="A21" s="3" t="s">
        <v>19</v>
      </c>
    </row>
    <row r="22" spans="1:2" ht="16.8" x14ac:dyDescent="0.3">
      <c r="A22" s="3" t="s">
        <v>20</v>
      </c>
    </row>
    <row r="23" spans="1:2" ht="16.8" x14ac:dyDescent="0.3">
      <c r="A23" s="3" t="s">
        <v>21</v>
      </c>
    </row>
    <row r="24" spans="1:2" ht="16.8" x14ac:dyDescent="0.3">
      <c r="A24" s="3" t="s">
        <v>22</v>
      </c>
    </row>
    <row r="25" spans="1:2" ht="16.8" x14ac:dyDescent="0.3">
      <c r="A25" s="3" t="s">
        <v>23</v>
      </c>
    </row>
    <row r="26" spans="1:2" ht="16.8" x14ac:dyDescent="0.3">
      <c r="A26" s="3" t="s">
        <v>24</v>
      </c>
    </row>
    <row r="27" spans="1:2" ht="16.8" x14ac:dyDescent="0.3">
      <c r="A27" s="3" t="s">
        <v>25</v>
      </c>
      <c r="B27" t="s">
        <v>132</v>
      </c>
    </row>
    <row r="28" spans="1:2" ht="19.8" x14ac:dyDescent="0.3">
      <c r="A28" s="6" t="s">
        <v>26</v>
      </c>
    </row>
    <row r="29" spans="1:2" ht="16.8" x14ac:dyDescent="0.3">
      <c r="A29" s="3" t="s">
        <v>27</v>
      </c>
    </row>
    <row r="30" spans="1:2" ht="16.8" x14ac:dyDescent="0.3">
      <c r="A30" s="3" t="s">
        <v>28</v>
      </c>
    </row>
    <row r="31" spans="1:2" ht="16.8" x14ac:dyDescent="0.3">
      <c r="A31" s="4" t="s">
        <v>29</v>
      </c>
    </row>
    <row r="32" spans="1:2" ht="16.8" x14ac:dyDescent="0.3">
      <c r="A32" s="4" t="s">
        <v>30</v>
      </c>
    </row>
    <row r="33" spans="1:3" ht="16.8" x14ac:dyDescent="0.3">
      <c r="A33" s="4" t="s">
        <v>31</v>
      </c>
    </row>
    <row r="34" spans="1:3" ht="19.8" x14ac:dyDescent="0.3">
      <c r="A34" s="6" t="s">
        <v>32</v>
      </c>
    </row>
    <row r="35" spans="1:3" x14ac:dyDescent="0.3">
      <c r="A35" s="7" t="s">
        <v>33</v>
      </c>
    </row>
    <row r="36" spans="1:3" ht="16.8" x14ac:dyDescent="0.3">
      <c r="A36" s="8" t="s">
        <v>34</v>
      </c>
    </row>
    <row r="37" spans="1:3" ht="16.8" x14ac:dyDescent="0.3">
      <c r="A37" s="8" t="s">
        <v>35</v>
      </c>
    </row>
    <row r="38" spans="1:3" ht="16.8" x14ac:dyDescent="0.3">
      <c r="A38" s="8" t="s">
        <v>36</v>
      </c>
    </row>
    <row r="39" spans="1:3" ht="16.8" x14ac:dyDescent="0.3">
      <c r="A39" s="8" t="s">
        <v>37</v>
      </c>
    </row>
    <row r="40" spans="1:3" ht="16.8" x14ac:dyDescent="0.3">
      <c r="A40" s="8" t="s">
        <v>38</v>
      </c>
    </row>
    <row r="41" spans="1:3" ht="16.8" x14ac:dyDescent="0.3">
      <c r="A41" s="8" t="s">
        <v>39</v>
      </c>
    </row>
    <row r="42" spans="1:3" ht="16.8" x14ac:dyDescent="0.3">
      <c r="A42" s="8" t="s">
        <v>40</v>
      </c>
    </row>
    <row r="43" spans="1:3" ht="318" x14ac:dyDescent="0.3">
      <c r="A43" s="9" t="s">
        <v>41</v>
      </c>
    </row>
    <row r="44" spans="1:3" ht="116.4" x14ac:dyDescent="0.3">
      <c r="A44" s="9" t="s">
        <v>42</v>
      </c>
    </row>
    <row r="45" spans="1:3" ht="19.8" x14ac:dyDescent="0.3">
      <c r="A45" s="6" t="s">
        <v>43</v>
      </c>
    </row>
    <row r="46" spans="1:3" ht="16.8" x14ac:dyDescent="0.3">
      <c r="A46" s="3" t="s">
        <v>44</v>
      </c>
    </row>
    <row r="47" spans="1:3" ht="268.8" x14ac:dyDescent="0.3">
      <c r="A47" s="10" t="s">
        <v>45</v>
      </c>
      <c r="C47" t="s">
        <v>64</v>
      </c>
    </row>
    <row r="48" spans="1:3" ht="16.8" x14ac:dyDescent="0.3">
      <c r="A48" s="11" t="s">
        <v>46</v>
      </c>
    </row>
    <row r="49" spans="1:1" ht="16.8" x14ac:dyDescent="0.3">
      <c r="A49" s="11" t="s">
        <v>47</v>
      </c>
    </row>
    <row r="50" spans="1:1" ht="16.8" x14ac:dyDescent="0.3">
      <c r="A50" s="3" t="s">
        <v>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9E83-B907-4122-90AD-1556C3E9D835}">
  <dimension ref="A1:A12"/>
  <sheetViews>
    <sheetView workbookViewId="0"/>
  </sheetViews>
  <sheetFormatPr defaultRowHeight="14.4" x14ac:dyDescent="0.3"/>
  <sheetData>
    <row r="1" spans="1:1" x14ac:dyDescent="0.3">
      <c r="A1" t="s">
        <v>241</v>
      </c>
    </row>
    <row r="2" spans="1:1" x14ac:dyDescent="0.3">
      <c r="A2" t="s">
        <v>242</v>
      </c>
    </row>
    <row r="3" spans="1:1" x14ac:dyDescent="0.3">
      <c r="A3" t="s">
        <v>105</v>
      </c>
    </row>
    <row r="4" spans="1:1" x14ac:dyDescent="0.3">
      <c r="A4" t="s">
        <v>54</v>
      </c>
    </row>
    <row r="5" spans="1:1" x14ac:dyDescent="0.3">
      <c r="A5" t="s">
        <v>77</v>
      </c>
    </row>
    <row r="6" spans="1:1" x14ac:dyDescent="0.3">
      <c r="A6" t="s">
        <v>96</v>
      </c>
    </row>
    <row r="7" spans="1:1" x14ac:dyDescent="0.3">
      <c r="A7" t="s">
        <v>243</v>
      </c>
    </row>
    <row r="8" spans="1:1" x14ac:dyDescent="0.3">
      <c r="A8" t="s">
        <v>79</v>
      </c>
    </row>
    <row r="9" spans="1:1" x14ac:dyDescent="0.3">
      <c r="A9" t="s">
        <v>78</v>
      </c>
    </row>
    <row r="10" spans="1:1" x14ac:dyDescent="0.3">
      <c r="A10" t="s">
        <v>80</v>
      </c>
    </row>
    <row r="11" spans="1:1" x14ac:dyDescent="0.3">
      <c r="A11" t="s">
        <v>81</v>
      </c>
    </row>
    <row r="12" spans="1:1" x14ac:dyDescent="0.3">
      <c r="A12"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f261039-76e7-4814-8be0-32646eb2e8b8" xsi:nil="true"/>
    <lcf76f155ced4ddcb4097134ff3c332f xmlns="62864952-f505-43fe-b5ff-5a3270f40c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126A60031A964694AFD361BA9DCBF3" ma:contentTypeVersion="15" ma:contentTypeDescription="Create a new document." ma:contentTypeScope="" ma:versionID="4be0deb4113df4130eb7ef6bd8e8ebe6">
  <xsd:schema xmlns:xsd="http://www.w3.org/2001/XMLSchema" xmlns:xs="http://www.w3.org/2001/XMLSchema" xmlns:p="http://schemas.microsoft.com/office/2006/metadata/properties" xmlns:ns2="62864952-f505-43fe-b5ff-5a3270f40c23" xmlns:ns3="9f261039-76e7-4814-8be0-32646eb2e8b8" targetNamespace="http://schemas.microsoft.com/office/2006/metadata/properties" ma:root="true" ma:fieldsID="6c389b59c61c9870236c32fce0ae3afe" ns2:_="" ns3:_="">
    <xsd:import namespace="62864952-f505-43fe-b5ff-5a3270f40c23"/>
    <xsd:import namespace="9f261039-76e7-4814-8be0-32646eb2e8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64952-f505-43fe-b5ff-5a3270f40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933169a-354b-425a-8272-d6476c5a970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261039-76e7-4814-8be0-32646eb2e8b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b02db4b-cd98-412b-b7ef-462409228d36}" ma:internalName="TaxCatchAll" ma:showField="CatchAllData" ma:web="9f261039-76e7-4814-8be0-32646eb2e8b8">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E7EBCB-2F0E-4AA6-B679-A04C396588F2}">
  <ds:schemaRefs>
    <ds:schemaRef ds:uri="http://schemas.microsoft.com/office/2006/metadata/properties"/>
    <ds:schemaRef ds:uri="http://schemas.microsoft.com/office/infopath/2007/PartnerControls"/>
    <ds:schemaRef ds:uri="9f261039-76e7-4814-8be0-32646eb2e8b8"/>
    <ds:schemaRef ds:uri="62864952-f505-43fe-b5ff-5a3270f40c23"/>
  </ds:schemaRefs>
</ds:datastoreItem>
</file>

<file path=customXml/itemProps2.xml><?xml version="1.0" encoding="utf-8"?>
<ds:datastoreItem xmlns:ds="http://schemas.openxmlformats.org/officeDocument/2006/customXml" ds:itemID="{E5D8F643-F7A0-4E79-B911-C70D0748ED9A}">
  <ds:schemaRefs>
    <ds:schemaRef ds:uri="http://schemas.microsoft.com/sharepoint/v3/contenttype/forms"/>
  </ds:schemaRefs>
</ds:datastoreItem>
</file>

<file path=customXml/itemProps3.xml><?xml version="1.0" encoding="utf-8"?>
<ds:datastoreItem xmlns:ds="http://schemas.openxmlformats.org/officeDocument/2006/customXml" ds:itemID="{B9677A77-C60B-4801-821E-BF1E3C644C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64952-f505-43fe-b5ff-5a3270f40c23"/>
    <ds:schemaRef ds:uri="9f261039-76e7-4814-8be0-32646eb2e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Desk Check</vt:lpstr>
      <vt:lpstr>Calculations</vt:lpstr>
      <vt:lpstr>Q&amp;A</vt:lpstr>
      <vt:lpstr>Policy &amp; Process Compliance</vt:lpstr>
      <vt:lpstr>Rating Calculator</vt:lpstr>
      <vt:lpstr>Review Process</vt:lpstr>
      <vt:lpstr>BSBP Policy</vt:lpstr>
      <vt:lpstr>Codes</vt:lpstr>
      <vt:lpstr>'Desk Check'!Policy_Requirements</vt:lpstr>
      <vt:lpstr>'Rating Calculator'!Policy_Requirements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Horton</dc:creator>
  <cp:lastModifiedBy>Marissa Wysocki</cp:lastModifiedBy>
  <dcterms:created xsi:type="dcterms:W3CDTF">2024-11-27T23:19:02Z</dcterms:created>
  <dcterms:modified xsi:type="dcterms:W3CDTF">2025-04-08T14:07:31Z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0x0101002B126A60031A964694AFD361BA9DCBF3</vt:lpwstr>
  </property>
  <property fmtid="{D5CDD505-2E9C-101B-9397-08002B2CF9AE}" pid="3" name="MediaServiceImageTags">
    <vt:lpwstr/>
  </property>
</Properties>
</file>